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Лист1!$A$1:$M$106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G48"/>
  <c r="G76" l="1"/>
  <c r="H43" l="1"/>
  <c r="H35"/>
  <c r="G35"/>
  <c r="I88" l="1"/>
  <c r="H88"/>
  <c r="G88"/>
  <c r="G43"/>
  <c r="I44"/>
  <c r="H44"/>
  <c r="G44"/>
  <c r="H36"/>
  <c r="G36"/>
  <c r="H16" l="1"/>
  <c r="I16"/>
  <c r="J16"/>
  <c r="K16"/>
  <c r="L16"/>
  <c r="G16"/>
  <c r="H15"/>
  <c r="I15"/>
  <c r="J15"/>
  <c r="K15"/>
  <c r="L15"/>
  <c r="G15"/>
  <c r="F20"/>
  <c r="F19"/>
  <c r="F15" l="1"/>
  <c r="H87"/>
  <c r="I87"/>
  <c r="J87"/>
  <c r="K87"/>
  <c r="L87"/>
  <c r="G87"/>
  <c r="G92"/>
  <c r="J96" l="1"/>
  <c r="J95" s="1"/>
  <c r="K96"/>
  <c r="K95" s="1"/>
  <c r="L96"/>
  <c r="L95" s="1"/>
  <c r="G96"/>
  <c r="G95" s="1"/>
  <c r="L100"/>
  <c r="L98" s="1"/>
  <c r="K100"/>
  <c r="J100"/>
  <c r="J98" s="1"/>
  <c r="I100"/>
  <c r="H100"/>
  <c r="K98"/>
  <c r="I99"/>
  <c r="I96" s="1"/>
  <c r="I95" s="1"/>
  <c r="H99"/>
  <c r="G98"/>
  <c r="L97"/>
  <c r="K97"/>
  <c r="J97"/>
  <c r="I97"/>
  <c r="H97"/>
  <c r="G97"/>
  <c r="G91"/>
  <c r="G90"/>
  <c r="H73"/>
  <c r="I73"/>
  <c r="J73"/>
  <c r="K73"/>
  <c r="L73"/>
  <c r="G73"/>
  <c r="G49"/>
  <c r="G12" s="1"/>
  <c r="G47"/>
  <c r="L94"/>
  <c r="K94"/>
  <c r="J94"/>
  <c r="I94"/>
  <c r="H94"/>
  <c r="L93"/>
  <c r="K93"/>
  <c r="K92" s="1"/>
  <c r="J93"/>
  <c r="I93"/>
  <c r="H93"/>
  <c r="F88"/>
  <c r="F87" s="1"/>
  <c r="L91"/>
  <c r="K91"/>
  <c r="J91"/>
  <c r="I91"/>
  <c r="H91"/>
  <c r="L90"/>
  <c r="K90"/>
  <c r="J90"/>
  <c r="I90"/>
  <c r="H90"/>
  <c r="H98" l="1"/>
  <c r="H89"/>
  <c r="L89"/>
  <c r="I98"/>
  <c r="I92"/>
  <c r="F94"/>
  <c r="F100"/>
  <c r="I89"/>
  <c r="J92"/>
  <c r="F90"/>
  <c r="J89"/>
  <c r="F91"/>
  <c r="F97"/>
  <c r="H96"/>
  <c r="K89"/>
  <c r="H92"/>
  <c r="L92"/>
  <c r="G89"/>
  <c r="F99"/>
  <c r="F98" s="1"/>
  <c r="F93"/>
  <c r="F92" s="1"/>
  <c r="L59"/>
  <c r="L56" s="1"/>
  <c r="K59"/>
  <c r="K56" s="1"/>
  <c r="J59"/>
  <c r="I59"/>
  <c r="I56" s="1"/>
  <c r="H59"/>
  <c r="F57"/>
  <c r="G56"/>
  <c r="F54"/>
  <c r="F53"/>
  <c r="F52"/>
  <c r="L51"/>
  <c r="K51"/>
  <c r="J51"/>
  <c r="I51"/>
  <c r="H51"/>
  <c r="G51"/>
  <c r="L49"/>
  <c r="L12" s="1"/>
  <c r="K49"/>
  <c r="K12" s="1"/>
  <c r="J49"/>
  <c r="J12" s="1"/>
  <c r="I49"/>
  <c r="I12" s="1"/>
  <c r="H49"/>
  <c r="H12" s="1"/>
  <c r="L48"/>
  <c r="K48"/>
  <c r="J48"/>
  <c r="I48"/>
  <c r="H48"/>
  <c r="G46"/>
  <c r="L47"/>
  <c r="K47"/>
  <c r="J47"/>
  <c r="I47"/>
  <c r="H47"/>
  <c r="F86"/>
  <c r="F85"/>
  <c r="F84"/>
  <c r="L83"/>
  <c r="K83"/>
  <c r="J83"/>
  <c r="I83"/>
  <c r="H83"/>
  <c r="G83"/>
  <c r="F82"/>
  <c r="F81"/>
  <c r="F80"/>
  <c r="L79"/>
  <c r="K79"/>
  <c r="J79"/>
  <c r="I79"/>
  <c r="H79"/>
  <c r="G79"/>
  <c r="F78"/>
  <c r="F77"/>
  <c r="F76"/>
  <c r="L75"/>
  <c r="K75"/>
  <c r="K72" s="1"/>
  <c r="J75"/>
  <c r="J72" s="1"/>
  <c r="I75"/>
  <c r="H75"/>
  <c r="G75"/>
  <c r="G72" s="1"/>
  <c r="L74"/>
  <c r="K74"/>
  <c r="J74"/>
  <c r="I74"/>
  <c r="H74"/>
  <c r="G74"/>
  <c r="F70"/>
  <c r="F69"/>
  <c r="F68"/>
  <c r="F67"/>
  <c r="F66"/>
  <c r="L65"/>
  <c r="K65"/>
  <c r="J65"/>
  <c r="I65"/>
  <c r="H65"/>
  <c r="G65"/>
  <c r="L64"/>
  <c r="K64"/>
  <c r="J64"/>
  <c r="I64"/>
  <c r="H64"/>
  <c r="G64"/>
  <c r="L63"/>
  <c r="K63"/>
  <c r="J63"/>
  <c r="I63"/>
  <c r="H63"/>
  <c r="G63"/>
  <c r="L62"/>
  <c r="K62"/>
  <c r="J62"/>
  <c r="I62"/>
  <c r="H62"/>
  <c r="G62"/>
  <c r="F45"/>
  <c r="F44"/>
  <c r="F43"/>
  <c r="L42"/>
  <c r="K42"/>
  <c r="J42"/>
  <c r="I42"/>
  <c r="H42"/>
  <c r="G42"/>
  <c r="L41"/>
  <c r="K41"/>
  <c r="J41"/>
  <c r="I41"/>
  <c r="H41"/>
  <c r="G41"/>
  <c r="L40"/>
  <c r="K40"/>
  <c r="J40"/>
  <c r="I40"/>
  <c r="H40"/>
  <c r="G40"/>
  <c r="L39"/>
  <c r="K39"/>
  <c r="J39"/>
  <c r="I39"/>
  <c r="H39"/>
  <c r="G39"/>
  <c r="F37"/>
  <c r="F36"/>
  <c r="F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F28"/>
  <c r="F27"/>
  <c r="F26"/>
  <c r="L25"/>
  <c r="K25"/>
  <c r="J25"/>
  <c r="I25"/>
  <c r="H25"/>
  <c r="G25"/>
  <c r="F24"/>
  <c r="F23"/>
  <c r="F22"/>
  <c r="L21"/>
  <c r="L18" s="1"/>
  <c r="K21"/>
  <c r="K18" s="1"/>
  <c r="J21"/>
  <c r="J18" s="1"/>
  <c r="I21"/>
  <c r="I18" s="1"/>
  <c r="H21"/>
  <c r="H18" s="1"/>
  <c r="G21"/>
  <c r="G18" s="1"/>
  <c r="L17"/>
  <c r="K17"/>
  <c r="K14" s="1"/>
  <c r="J17"/>
  <c r="I17"/>
  <c r="H17"/>
  <c r="G17"/>
  <c r="H72" l="1"/>
  <c r="L72"/>
  <c r="L10" s="1"/>
  <c r="G10"/>
  <c r="G9" s="1"/>
  <c r="G71"/>
  <c r="I72"/>
  <c r="I10" s="1"/>
  <c r="H10"/>
  <c r="J10"/>
  <c r="K10"/>
  <c r="J11"/>
  <c r="H95"/>
  <c r="F96"/>
  <c r="F95" s="1"/>
  <c r="F89"/>
  <c r="I30"/>
  <c r="L14"/>
  <c r="K71"/>
  <c r="I11"/>
  <c r="L46"/>
  <c r="F51"/>
  <c r="I38"/>
  <c r="J71"/>
  <c r="F64"/>
  <c r="J46"/>
  <c r="F75"/>
  <c r="F83"/>
  <c r="K46"/>
  <c r="I46"/>
  <c r="J14"/>
  <c r="F39"/>
  <c r="I61"/>
  <c r="G61"/>
  <c r="K61"/>
  <c r="F59"/>
  <c r="H46"/>
  <c r="G14"/>
  <c r="F21"/>
  <c r="F18" s="1"/>
  <c r="F42"/>
  <c r="J61"/>
  <c r="H71"/>
  <c r="L71"/>
  <c r="F58"/>
  <c r="F56" s="1"/>
  <c r="L38"/>
  <c r="F41"/>
  <c r="F63"/>
  <c r="I71"/>
  <c r="F74"/>
  <c r="F79"/>
  <c r="J56"/>
  <c r="F25"/>
  <c r="F17"/>
  <c r="F62"/>
  <c r="L61"/>
  <c r="F65"/>
  <c r="F73"/>
  <c r="F47"/>
  <c r="F49"/>
  <c r="F48"/>
  <c r="H56"/>
  <c r="I14"/>
  <c r="F32"/>
  <c r="K30"/>
  <c r="H11"/>
  <c r="L11"/>
  <c r="K11"/>
  <c r="F33"/>
  <c r="H38"/>
  <c r="F40"/>
  <c r="G30"/>
  <c r="F31"/>
  <c r="L30"/>
  <c r="F34"/>
  <c r="J30"/>
  <c r="F16"/>
  <c r="F14" s="1"/>
  <c r="H14"/>
  <c r="H30"/>
  <c r="J38"/>
  <c r="H61"/>
  <c r="G38"/>
  <c r="K38"/>
  <c r="F72" l="1"/>
  <c r="K9"/>
  <c r="F61"/>
  <c r="I9"/>
  <c r="F38"/>
  <c r="F71"/>
  <c r="F46"/>
  <c r="F12"/>
  <c r="F30"/>
  <c r="J9"/>
  <c r="F11"/>
  <c r="F10"/>
  <c r="L9"/>
  <c r="H9"/>
  <c r="F9" l="1"/>
</calcChain>
</file>

<file path=xl/sharedStrings.xml><?xml version="1.0" encoding="utf-8"?>
<sst xmlns="http://schemas.openxmlformats.org/spreadsheetml/2006/main" count="212" uniqueCount="94">
  <si>
    <t xml:space="preserve">ПРИЛОЖЕНИЕ №3
к муниципальной программе
«Развитие культуры и искусства  города Димитровграда
Ульяновской области»
</t>
  </si>
  <si>
    <t xml:space="preserve">ФИНАНСОВОЕ ОБЕСПЕЧЕНИЕ  </t>
  </si>
  <si>
    <t>муниципальной программы «Развитие культуры и искусства в городе Димитровграде Ульяновской области»</t>
  </si>
  <si>
    <t>N п/п</t>
  </si>
  <si>
    <t>Наименования муниципальной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</si>
  <si>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</si>
  <si>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муниципальной программы, структурного элемента, мероприятия</t>
  </si>
  <si>
    <t>Код целевой статьи расходов</t>
  </si>
  <si>
    <t>Объем финансового обеспечения реализации муниципальной программы, структурного элемента, мероприятия по годам реализации, тыс. руб.</t>
  </si>
  <si>
    <t>всего</t>
  </si>
  <si>
    <t>Муниципальная  программа «Развитие культуры и искусства в городе Димитровграде Ульяновской области»</t>
  </si>
  <si>
    <t>Всего, в том числе:</t>
  </si>
  <si>
    <t>дополнительные средства в виде платежей, взносов, безвозмездных перечислений</t>
  </si>
  <si>
    <t>Направление «Развитие культурной инфраструктуры»</t>
  </si>
  <si>
    <t xml:space="preserve">бюджетные ассигнования бюджета города </t>
  </si>
  <si>
    <r>
      <t xml:space="preserve">бюджетные ассигнования областного бюджета </t>
    </r>
    <r>
      <rPr>
        <sz val="11"/>
        <color theme="1"/>
        <rFont val="Times New Roman"/>
        <family val="1"/>
        <charset val="204"/>
      </rPr>
      <t xml:space="preserve"> Ульяновской области</t>
    </r>
    <r>
      <rPr>
        <sz val="11"/>
        <color theme="1"/>
        <rFont val="Calibri"/>
        <family val="2"/>
        <charset val="204"/>
      </rPr>
      <t xml:space="preserve">
</t>
    </r>
  </si>
  <si>
    <t>1.1.</t>
  </si>
  <si>
    <t>Модернизация муниципальных детских школ искусств по видам искусств путем их реконструкции и (или) капитального ремонта</t>
  </si>
  <si>
    <t>1.2.</t>
  </si>
  <si>
    <t>Направление «Развитие деятельности учреждений культуры»</t>
  </si>
  <si>
    <t>Региональный проект «Сохранение культурного и исторического наследия»</t>
  </si>
  <si>
    <t>2.1.</t>
  </si>
  <si>
    <t>Региональный проект «Развитие искусства и творчества»</t>
  </si>
  <si>
    <t>3.1.</t>
  </si>
  <si>
    <t>Структурные элементы, не входящие в направления (подпрограммы) муниципальной программы</t>
  </si>
  <si>
    <t>Комплекс процессных мероприятий «Оказание социальной поддержки»</t>
  </si>
  <si>
    <t>4.1.</t>
  </si>
  <si>
    <t xml:space="preserve">бюджетные ассигнования областного бюджета </t>
  </si>
  <si>
    <t>5.1.</t>
  </si>
  <si>
    <t>Комплекс процессных мероприятий «Обеспечение деятельности исполнителей и соисполнителей муниципальной программы»</t>
  </si>
  <si>
    <t>6.1.</t>
  </si>
  <si>
    <t>6.2.</t>
  </si>
  <si>
    <t>6.3.</t>
  </si>
  <si>
    <t>__________________________________________________________________________________</t>
  </si>
  <si>
    <t>64.0.00.00000</t>
  </si>
  <si>
    <t>00.0.00.00000</t>
  </si>
  <si>
    <t>Управление молодежной политики и  культуры</t>
  </si>
  <si>
    <t>Поддержка творческой деятельности и укрепление материально-технической базы муниципальных театров в населённых пунктах с численностью населения до 300 тысяч человек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</si>
  <si>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 субъектов Российской Федерации, кроме городов Москвы и Санкт-Петербурга</t>
  </si>
  <si>
    <t>64.2.01.00000</t>
  </si>
  <si>
    <t>64.2.01.L4660</t>
  </si>
  <si>
    <t>64.2.02.00000</t>
  </si>
  <si>
    <t>64.2.02.L5191</t>
  </si>
  <si>
    <t>Региональный приоритетный проект «Поддержка местных инициатив на территории Ульяновской области»</t>
  </si>
  <si>
    <t>4.2.</t>
  </si>
  <si>
    <t>Ремонт крыши библиотеки, расположенной по адресу: г. Димитровград, ул. 9-Линия, д. 15.</t>
  </si>
  <si>
    <t>Благоустройство территории МБУК «Димитровградский краеведческий музей»</t>
  </si>
  <si>
    <t>64.3.01.S0420</t>
  </si>
  <si>
    <t>7.</t>
  </si>
  <si>
    <t>Комплекс процессных мероприятий "Модернизация материально-технической базы учреждений культуры"</t>
  </si>
  <si>
    <t>Реализация Закона Ульяновской области от 2 октября 2020 года № 103-ЗО «О правовом регулировании отдельных вопросов статуса молодых специалистов в Ульяновской области»</t>
  </si>
  <si>
    <t>Субсидии на финансовое обеспечение муниципального задания на оказание муниципальных услуг (выполнение работ) муниципальными бюджетными и муниципальными автономными учреждениями города Димитровграда Ульяновской области</t>
  </si>
  <si>
    <t>64.4.03.00000</t>
  </si>
  <si>
    <t>64.4.03.00099</t>
  </si>
  <si>
    <t>64.4.03.00102</t>
  </si>
  <si>
    <t>Обеспечение деятельности органов местного самоуправления города Димитровграда Ульяновской области</t>
  </si>
  <si>
    <t>Обеспечение деятельности казенных учреждений города Димитровграда Ульяновской области</t>
  </si>
  <si>
    <t>64.4.03.00199</t>
  </si>
  <si>
    <t>6.4.</t>
  </si>
  <si>
    <t>Хранение, комплектование, учёт и использование архивных документов, относящихся к государственной собственности Ульяновской области и находящихся на территориях муниципальных районов и городских округов Ульяновской области</t>
  </si>
  <si>
    <t>64.4.03.71320</t>
  </si>
  <si>
    <t>7.1.</t>
  </si>
  <si>
    <t>Мероприятия по обеспечению антитеррористической защищённости объектов (территорий) в сфере культуры</t>
  </si>
  <si>
    <t>64.4.04.00000</t>
  </si>
  <si>
    <t>64.4.04.S0990</t>
  </si>
  <si>
    <t>64.4.04.70990</t>
  </si>
  <si>
    <t>8.</t>
  </si>
  <si>
    <t>8.1.</t>
  </si>
  <si>
    <t>Комплекс процессных мероприятий «Создание условий для развития сферы внутреннего и въездного туризма»</t>
  </si>
  <si>
    <t xml:space="preserve"> Создание системы поддержки, направленной на увеличение туристического потока</t>
  </si>
  <si>
    <t>64.4.01.00000</t>
  </si>
  <si>
    <t>64.4.01.71230</t>
  </si>
  <si>
    <t>5.</t>
  </si>
  <si>
    <t>Управление молодежной политики и  культуры, Комитет по ЖКК, Администрация города</t>
  </si>
  <si>
    <t>Управление молодежной политики и  культуры, Комитет по ЖКК</t>
  </si>
  <si>
    <t>Администрация города</t>
  </si>
  <si>
    <t>бюджетные ассигнования бюджета города Димитровграда Ульяновской области (далее – бюджет города)</t>
  </si>
  <si>
    <t>бюджетные ассигнования областного бюджета Ульяновской области (далее - областной бюджет)</t>
  </si>
  <si>
    <t xml:space="preserve"> бюджет города </t>
  </si>
  <si>
    <t xml:space="preserve">областной бюджет
</t>
  </si>
  <si>
    <t>64.3.01.00000</t>
  </si>
  <si>
    <r>
      <t xml:space="preserve"> областной бюджет </t>
    </r>
    <r>
      <rPr>
        <sz val="11"/>
        <color theme="1"/>
        <rFont val="Calibri"/>
        <family val="2"/>
        <charset val="204"/>
      </rPr>
      <t xml:space="preserve">
</t>
    </r>
  </si>
  <si>
    <t>Региональный проект «Семейные ценности и инфраструктура культуры»</t>
  </si>
  <si>
    <t>1.3.</t>
  </si>
  <si>
    <t>Развитие сети учреждений культурно-досугового типа</t>
  </si>
  <si>
    <t xml:space="preserve">Создание модельных
муниципальных библиотек
</t>
  </si>
  <si>
    <t>64.1.Я5.54540</t>
  </si>
  <si>
    <t>Реализация проектов развития муниципальных образований Ульяновской области, подготовленных на основе местных инициатив граждан</t>
  </si>
  <si>
    <t>64.1.Я5.00000</t>
  </si>
  <si>
    <t>64.4.03.72110</t>
  </si>
  <si>
    <r>
      <t>областной бюджет</t>
    </r>
    <r>
      <rPr>
        <sz val="11"/>
        <color theme="1"/>
        <rFont val="Calibri"/>
        <family val="2"/>
        <charset val="204"/>
      </rPr>
      <t xml:space="preserve">
</t>
    </r>
  </si>
  <si>
    <t xml:space="preserve">«ПРИЛОЖЕНИЕ №3
к муниципальной программе
«Развитие культуры и искусства  города Димитровграда
Ульяновской области»
</t>
  </si>
  <si>
    <t>».</t>
  </si>
  <si>
    <t xml:space="preserve">Приложение № 1 к постановлению Администрации города от 17.04.2025  № 1063 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</si>
</sst>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6" fillId="0" borderId="11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tabSelected="1" view="pageBreakPreview" zoomScale="60" workbookViewId="0">
      <pane xSplit="3" ySplit="8" topLeftCell="D26" activePane="bottomRight" state="frozen"/>
      <selection pane="topRight"/>
      <selection pane="bottomLeft"/>
      <selection pane="bottomRight" activeCell="I2" sqref="I2:L2"/>
    </sheetView>
  </sheetViews>
  <sheetFormatPr defaultColWidth="9.140625" defaultRowHeight="15"/>
  <cols>
    <col min="1" max="1" width="5.42578125" customWidth="1"/>
    <col min="2" max="2" width="34" customWidth="1"/>
    <col min="3" max="3" width="23.7109375" customWidth="1"/>
    <col min="4" max="4" width="29" customWidth="1"/>
    <col min="5" max="5" width="15.140625" style="15" customWidth="1"/>
    <col min="6" max="6" width="23" customWidth="1"/>
    <col min="7" max="12" width="15.140625" customWidth="1"/>
  </cols>
  <sheetData>
    <row r="1" spans="1:13" ht="76.5" hidden="1" customHeight="1">
      <c r="G1" s="67" t="s">
        <v>0</v>
      </c>
      <c r="H1" s="67"/>
      <c r="I1" s="67"/>
      <c r="J1" s="67"/>
      <c r="K1" s="67"/>
      <c r="L1" s="67"/>
    </row>
    <row r="2" spans="1:13" ht="39" customHeight="1">
      <c r="G2" s="26"/>
      <c r="H2" s="26"/>
      <c r="I2" s="68" t="s">
        <v>93</v>
      </c>
      <c r="J2" s="68"/>
      <c r="K2" s="68"/>
      <c r="L2" s="68"/>
    </row>
    <row r="3" spans="1:13" ht="105.75" customHeight="1">
      <c r="G3" s="1"/>
      <c r="H3" s="2"/>
      <c r="I3" s="68" t="s">
        <v>91</v>
      </c>
      <c r="J3" s="68"/>
      <c r="K3" s="68"/>
      <c r="L3" s="68"/>
    </row>
    <row r="4" spans="1:13" ht="33" customHeight="1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32.25" customHeight="1">
      <c r="A5" s="69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3" ht="14.25" customHeight="1"/>
    <row r="7" spans="1:13" ht="62.25" customHeight="1">
      <c r="A7" s="32" t="s">
        <v>3</v>
      </c>
      <c r="B7" s="32" t="s">
        <v>4</v>
      </c>
      <c r="C7" s="32" t="s">
        <v>5</v>
      </c>
      <c r="D7" s="32" t="s">
        <v>6</v>
      </c>
      <c r="E7" s="32" t="s">
        <v>7</v>
      </c>
      <c r="F7" s="32" t="s">
        <v>8</v>
      </c>
      <c r="G7" s="46"/>
      <c r="H7" s="46"/>
      <c r="I7" s="46"/>
      <c r="J7" s="46"/>
      <c r="K7" s="46"/>
      <c r="L7" s="47"/>
    </row>
    <row r="8" spans="1:13" ht="44.25" customHeight="1">
      <c r="A8" s="33"/>
      <c r="B8" s="33"/>
      <c r="C8" s="33"/>
      <c r="D8" s="33"/>
      <c r="E8" s="33"/>
      <c r="F8" s="3" t="s">
        <v>9</v>
      </c>
      <c r="G8" s="4">
        <v>2025</v>
      </c>
      <c r="H8" s="4">
        <v>2026</v>
      </c>
      <c r="I8" s="4">
        <v>2027</v>
      </c>
      <c r="J8" s="4">
        <v>2028</v>
      </c>
      <c r="K8" s="4">
        <v>2029</v>
      </c>
      <c r="L8" s="4">
        <v>2030</v>
      </c>
    </row>
    <row r="9" spans="1:13" ht="34.5" customHeight="1">
      <c r="A9" s="32" t="s">
        <v>10</v>
      </c>
      <c r="B9" s="34"/>
      <c r="C9" s="39" t="s">
        <v>73</v>
      </c>
      <c r="D9" s="5" t="s">
        <v>11</v>
      </c>
      <c r="E9" s="5" t="s">
        <v>34</v>
      </c>
      <c r="F9" s="6">
        <f t="shared" ref="F9:L9" si="0">SUM(F10:F12)</f>
        <v>2263982.6661700001</v>
      </c>
      <c r="G9" s="6">
        <f>SUM(G10:G12)</f>
        <v>356868.29945000005</v>
      </c>
      <c r="H9" s="6">
        <f t="shared" si="0"/>
        <v>354209.57368000003</v>
      </c>
      <c r="I9" s="6">
        <f t="shared" si="0"/>
        <v>369474.29068000003</v>
      </c>
      <c r="J9" s="6">
        <f t="shared" si="0"/>
        <v>452623.64500000002</v>
      </c>
      <c r="K9" s="6">
        <f t="shared" si="0"/>
        <v>365403.42868000001</v>
      </c>
      <c r="L9" s="6">
        <f t="shared" si="0"/>
        <v>365403.42868000001</v>
      </c>
      <c r="M9" s="7"/>
    </row>
    <row r="10" spans="1:13" ht="81" customHeight="1">
      <c r="A10" s="35"/>
      <c r="B10" s="36"/>
      <c r="C10" s="40"/>
      <c r="D10" s="3" t="s">
        <v>76</v>
      </c>
      <c r="E10" s="3"/>
      <c r="F10" s="8">
        <f>SUM(G10:L10)</f>
        <v>2157654.6077700001</v>
      </c>
      <c r="G10" s="8">
        <f t="shared" ref="G10:L10" si="1">G15+G31+G39+G62+G47+G72+G90+G96</f>
        <v>341331.88645000005</v>
      </c>
      <c r="H10" s="8">
        <f t="shared" si="1"/>
        <v>350299.17368000001</v>
      </c>
      <c r="I10" s="8">
        <f t="shared" si="1"/>
        <v>365606.09068000002</v>
      </c>
      <c r="J10" s="8">
        <f t="shared" si="1"/>
        <v>369610.59960000002</v>
      </c>
      <c r="K10" s="8">
        <f t="shared" si="1"/>
        <v>365403.42868000001</v>
      </c>
      <c r="L10" s="8">
        <f t="shared" si="1"/>
        <v>365403.42868000001</v>
      </c>
      <c r="M10" s="7"/>
    </row>
    <row r="11" spans="1:13" ht="76.5" customHeight="1">
      <c r="A11" s="35"/>
      <c r="B11" s="36"/>
      <c r="C11" s="40"/>
      <c r="D11" s="3" t="s">
        <v>77</v>
      </c>
      <c r="E11" s="3"/>
      <c r="F11" s="8">
        <f>SUM(G11:L11)</f>
        <v>105828.59640000001</v>
      </c>
      <c r="G11" s="8">
        <f>G16+G32+G40+G63+G73+G91+G53+G58</f>
        <v>15036.950999999999</v>
      </c>
      <c r="H11" s="8">
        <f>H16+H32+H40+H63+H73</f>
        <v>3910.3999999999996</v>
      </c>
      <c r="I11" s="8">
        <f>I16+I32+I40+I63+I73</f>
        <v>3868.2000000000003</v>
      </c>
      <c r="J11" s="8">
        <f>J16+J32+J40+J63+J73</f>
        <v>83013.045400000003</v>
      </c>
      <c r="K11" s="8">
        <f>K16+K32+K40+K63+K73</f>
        <v>0</v>
      </c>
      <c r="L11" s="8">
        <f>L16+L32+L40+L63+L73</f>
        <v>0</v>
      </c>
      <c r="M11" s="7"/>
    </row>
    <row r="12" spans="1:13" ht="72" customHeight="1">
      <c r="A12" s="37"/>
      <c r="B12" s="38"/>
      <c r="C12" s="33"/>
      <c r="D12" s="3" t="s">
        <v>12</v>
      </c>
      <c r="E12" s="3"/>
      <c r="F12" s="8">
        <f>SUM(G12:L12)</f>
        <v>499.46199999999999</v>
      </c>
      <c r="G12" s="8">
        <f>G49</f>
        <v>499.46199999999999</v>
      </c>
      <c r="H12" s="8">
        <f t="shared" ref="H12:L12" si="2">H49</f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7"/>
    </row>
    <row r="13" spans="1:13">
      <c r="A13" s="29" t="s">
        <v>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7"/>
    </row>
    <row r="14" spans="1:13" ht="30" customHeight="1">
      <c r="A14" s="32">
        <v>1</v>
      </c>
      <c r="B14" s="39" t="s">
        <v>82</v>
      </c>
      <c r="C14" s="32" t="s">
        <v>74</v>
      </c>
      <c r="D14" s="5" t="s">
        <v>11</v>
      </c>
      <c r="E14" s="5" t="s">
        <v>88</v>
      </c>
      <c r="F14" s="9">
        <f>SUM(F15:F17)</f>
        <v>96109.105320000002</v>
      </c>
      <c r="G14" s="9">
        <f t="shared" ref="G14:L14" si="3">SUM(G15:G17)</f>
        <v>8888.8889999999992</v>
      </c>
      <c r="H14" s="9">
        <f t="shared" si="3"/>
        <v>0</v>
      </c>
      <c r="I14" s="9">
        <f t="shared" si="3"/>
        <v>0</v>
      </c>
      <c r="J14" s="9">
        <f t="shared" si="3"/>
        <v>87220.216320000007</v>
      </c>
      <c r="K14" s="9">
        <f t="shared" si="3"/>
        <v>0</v>
      </c>
      <c r="L14" s="9">
        <f t="shared" si="3"/>
        <v>0</v>
      </c>
      <c r="M14" s="7"/>
    </row>
    <row r="15" spans="1:13" ht="32.25" customHeight="1">
      <c r="A15" s="40"/>
      <c r="B15" s="40"/>
      <c r="C15" s="40"/>
      <c r="D15" s="21" t="s">
        <v>78</v>
      </c>
      <c r="E15" s="3"/>
      <c r="F15" s="10">
        <f>SUM(G15:L15)</f>
        <v>5096.0599200000006</v>
      </c>
      <c r="G15" s="10">
        <f>G22+G19+G26</f>
        <v>888.88900000000001</v>
      </c>
      <c r="H15" s="10">
        <f t="shared" ref="H15:L15" si="4">H22+H19+H26</f>
        <v>0</v>
      </c>
      <c r="I15" s="10">
        <f t="shared" si="4"/>
        <v>0</v>
      </c>
      <c r="J15" s="10">
        <f t="shared" si="4"/>
        <v>4207.1709200000005</v>
      </c>
      <c r="K15" s="10">
        <f t="shared" si="4"/>
        <v>0</v>
      </c>
      <c r="L15" s="10">
        <f t="shared" si="4"/>
        <v>0</v>
      </c>
      <c r="M15" s="7"/>
    </row>
    <row r="16" spans="1:13" ht="30">
      <c r="A16" s="40"/>
      <c r="B16" s="40"/>
      <c r="C16" s="40"/>
      <c r="D16" s="21" t="s">
        <v>79</v>
      </c>
      <c r="E16" s="3"/>
      <c r="F16" s="10">
        <f>SUM(G16:L16)</f>
        <v>91013.045400000003</v>
      </c>
      <c r="G16" s="10">
        <f>G23+G20+G27</f>
        <v>8000</v>
      </c>
      <c r="H16" s="10">
        <f t="shared" ref="H16:L16" si="5">H23+H20+H27</f>
        <v>0</v>
      </c>
      <c r="I16" s="10">
        <f t="shared" si="5"/>
        <v>0</v>
      </c>
      <c r="J16" s="10">
        <f t="shared" si="5"/>
        <v>83013.045400000003</v>
      </c>
      <c r="K16" s="10">
        <f t="shared" si="5"/>
        <v>0</v>
      </c>
      <c r="L16" s="10">
        <f t="shared" si="5"/>
        <v>0</v>
      </c>
      <c r="M16" s="7"/>
    </row>
    <row r="17" spans="1:14" ht="45" hidden="1">
      <c r="A17" s="48"/>
      <c r="B17" s="33"/>
      <c r="C17" s="48"/>
      <c r="D17" s="3" t="s">
        <v>12</v>
      </c>
      <c r="E17" s="3"/>
      <c r="F17" s="10">
        <f>SUM(G17:L17)</f>
        <v>0</v>
      </c>
      <c r="G17" s="10">
        <f>G24</f>
        <v>0</v>
      </c>
      <c r="H17" s="10">
        <f>H24</f>
        <v>0</v>
      </c>
      <c r="I17" s="10">
        <f t="shared" ref="I17:L17" si="6">I24</f>
        <v>0</v>
      </c>
      <c r="J17" s="10">
        <f t="shared" si="6"/>
        <v>0</v>
      </c>
      <c r="K17" s="10">
        <f t="shared" si="6"/>
        <v>0</v>
      </c>
      <c r="L17" s="10">
        <f t="shared" si="6"/>
        <v>0</v>
      </c>
      <c r="M17" s="7"/>
    </row>
    <row r="18" spans="1:14" ht="25.5" customHeight="1">
      <c r="A18" s="53" t="s">
        <v>16</v>
      </c>
      <c r="B18" s="49" t="s">
        <v>85</v>
      </c>
      <c r="C18" s="53" t="s">
        <v>36</v>
      </c>
      <c r="D18" s="5" t="s">
        <v>11</v>
      </c>
      <c r="E18" s="5" t="s">
        <v>86</v>
      </c>
      <c r="F18" s="6">
        <f t="shared" ref="F18:L18" si="7">SUM(F19:F21)</f>
        <v>24272.878579999997</v>
      </c>
      <c r="G18" s="6">
        <f t="shared" si="7"/>
        <v>8888.8889999999992</v>
      </c>
      <c r="H18" s="6">
        <f t="shared" si="7"/>
        <v>0</v>
      </c>
      <c r="I18" s="6">
        <f t="shared" si="7"/>
        <v>0</v>
      </c>
      <c r="J18" s="6">
        <f t="shared" si="7"/>
        <v>15383.989579999999</v>
      </c>
      <c r="K18" s="6">
        <f t="shared" si="7"/>
        <v>0</v>
      </c>
      <c r="L18" s="6">
        <f t="shared" si="7"/>
        <v>0</v>
      </c>
      <c r="M18" s="7"/>
    </row>
    <row r="19" spans="1:14" ht="45" customHeight="1">
      <c r="A19" s="40"/>
      <c r="B19" s="40"/>
      <c r="C19" s="40"/>
      <c r="D19" s="21" t="s">
        <v>78</v>
      </c>
      <c r="E19" s="22" t="s">
        <v>86</v>
      </c>
      <c r="F19" s="8">
        <f>SUM(G19:L19)</f>
        <v>888.88900000000001</v>
      </c>
      <c r="G19" s="8">
        <v>888.88900000000001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7"/>
    </row>
    <row r="20" spans="1:14" ht="66" customHeight="1">
      <c r="A20" s="33"/>
      <c r="B20" s="33"/>
      <c r="C20" s="33"/>
      <c r="D20" s="21" t="s">
        <v>79</v>
      </c>
      <c r="E20" s="22" t="s">
        <v>86</v>
      </c>
      <c r="F20" s="8">
        <f>SUM(G20:L20)</f>
        <v>8000</v>
      </c>
      <c r="G20" s="8">
        <v>8000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7"/>
    </row>
    <row r="21" spans="1:14" ht="25.5" customHeight="1">
      <c r="A21" s="42" t="s">
        <v>18</v>
      </c>
      <c r="B21" s="32" t="s">
        <v>17</v>
      </c>
      <c r="C21" s="32" t="s">
        <v>74</v>
      </c>
      <c r="D21" s="5" t="s">
        <v>11</v>
      </c>
      <c r="E21" s="5" t="s">
        <v>35</v>
      </c>
      <c r="F21" s="6">
        <f t="shared" ref="F21:L21" si="8">SUM(F22:F24)</f>
        <v>15383.989579999999</v>
      </c>
      <c r="G21" s="6">
        <f t="shared" si="8"/>
        <v>0</v>
      </c>
      <c r="H21" s="6">
        <f t="shared" si="8"/>
        <v>0</v>
      </c>
      <c r="I21" s="6">
        <f t="shared" si="8"/>
        <v>0</v>
      </c>
      <c r="J21" s="6">
        <f t="shared" si="8"/>
        <v>15383.989579999999</v>
      </c>
      <c r="K21" s="6">
        <f t="shared" si="8"/>
        <v>0</v>
      </c>
      <c r="L21" s="6">
        <f t="shared" si="8"/>
        <v>0</v>
      </c>
      <c r="M21" s="7"/>
    </row>
    <row r="22" spans="1:14" ht="45" customHeight="1">
      <c r="A22" s="43"/>
      <c r="B22" s="40"/>
      <c r="C22" s="40"/>
      <c r="D22" s="21" t="s">
        <v>78</v>
      </c>
      <c r="E22" s="3"/>
      <c r="F22" s="8">
        <f>SUM(G22:L22)</f>
        <v>615.35958000000005</v>
      </c>
      <c r="G22" s="8">
        <v>0</v>
      </c>
      <c r="H22" s="8">
        <v>0</v>
      </c>
      <c r="I22" s="8">
        <v>0</v>
      </c>
      <c r="J22" s="8">
        <v>615.35958000000005</v>
      </c>
      <c r="K22" s="8">
        <v>0</v>
      </c>
      <c r="L22" s="8">
        <v>0</v>
      </c>
      <c r="M22" s="7"/>
    </row>
    <row r="23" spans="1:14" ht="66" customHeight="1">
      <c r="A23" s="43"/>
      <c r="B23" s="40"/>
      <c r="C23" s="40"/>
      <c r="D23" s="21" t="s">
        <v>79</v>
      </c>
      <c r="E23" s="3"/>
      <c r="F23" s="8">
        <f>SUM(G23:L23)</f>
        <v>14768.63</v>
      </c>
      <c r="G23" s="8">
        <v>0</v>
      </c>
      <c r="H23" s="8">
        <v>0</v>
      </c>
      <c r="I23" s="8">
        <v>0</v>
      </c>
      <c r="J23" s="8">
        <v>14768.63</v>
      </c>
      <c r="K23" s="8">
        <v>0</v>
      </c>
      <c r="L23" s="8">
        <v>0</v>
      </c>
      <c r="M23" s="7"/>
    </row>
    <row r="24" spans="1:14" ht="63" hidden="1" customHeight="1">
      <c r="A24" s="44"/>
      <c r="B24" s="33"/>
      <c r="C24" s="33"/>
      <c r="D24" s="3" t="s">
        <v>12</v>
      </c>
      <c r="E24" s="3"/>
      <c r="F24" s="8">
        <f>SUM(G24:L24)</f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7"/>
    </row>
    <row r="25" spans="1:14" ht="48" customHeight="1">
      <c r="A25" s="42" t="s">
        <v>83</v>
      </c>
      <c r="B25" s="39" t="s">
        <v>84</v>
      </c>
      <c r="C25" s="32" t="s">
        <v>74</v>
      </c>
      <c r="D25" s="5" t="s">
        <v>11</v>
      </c>
      <c r="E25" s="5" t="s">
        <v>35</v>
      </c>
      <c r="F25" s="6">
        <f t="shared" ref="F25:L25" si="9">SUM(F26:F28)</f>
        <v>71836.226739999998</v>
      </c>
      <c r="G25" s="6">
        <f t="shared" si="9"/>
        <v>0</v>
      </c>
      <c r="H25" s="6">
        <f t="shared" si="9"/>
        <v>0</v>
      </c>
      <c r="I25" s="6">
        <f t="shared" si="9"/>
        <v>0</v>
      </c>
      <c r="J25" s="6">
        <f t="shared" si="9"/>
        <v>71836.226739999998</v>
      </c>
      <c r="K25" s="6">
        <f t="shared" si="9"/>
        <v>0</v>
      </c>
      <c r="L25" s="6">
        <f t="shared" si="9"/>
        <v>0</v>
      </c>
      <c r="M25" s="7"/>
    </row>
    <row r="26" spans="1:14" ht="57" customHeight="1">
      <c r="A26" s="43"/>
      <c r="B26" s="40"/>
      <c r="C26" s="40"/>
      <c r="D26" s="21" t="s">
        <v>78</v>
      </c>
      <c r="E26" s="3"/>
      <c r="F26" s="8">
        <f>SUM(G26:L26)</f>
        <v>3591.8113400000002</v>
      </c>
      <c r="G26" s="8">
        <v>0</v>
      </c>
      <c r="H26" s="8">
        <v>0</v>
      </c>
      <c r="I26" s="8">
        <v>0</v>
      </c>
      <c r="J26" s="8">
        <v>3591.8113400000002</v>
      </c>
      <c r="K26" s="8">
        <v>0</v>
      </c>
      <c r="L26" s="8">
        <v>0</v>
      </c>
      <c r="M26" s="7"/>
    </row>
    <row r="27" spans="1:14" ht="50.25" customHeight="1">
      <c r="A27" s="43"/>
      <c r="B27" s="40"/>
      <c r="C27" s="40"/>
      <c r="D27" s="21" t="s">
        <v>79</v>
      </c>
      <c r="E27" s="3"/>
      <c r="F27" s="8">
        <f>SUM(G27:L27)</f>
        <v>68244.415399999998</v>
      </c>
      <c r="G27" s="8">
        <v>0</v>
      </c>
      <c r="H27" s="8">
        <v>0</v>
      </c>
      <c r="I27" s="8">
        <v>0</v>
      </c>
      <c r="J27" s="8">
        <v>68244.415399999998</v>
      </c>
      <c r="K27" s="8">
        <v>0</v>
      </c>
      <c r="L27" s="8">
        <v>0</v>
      </c>
      <c r="M27" s="7"/>
    </row>
    <row r="28" spans="1:14" ht="72" hidden="1" customHeight="1">
      <c r="A28" s="44"/>
      <c r="B28" s="33"/>
      <c r="C28" s="33"/>
      <c r="D28" s="3" t="s">
        <v>12</v>
      </c>
      <c r="E28" s="3"/>
      <c r="F28" s="8">
        <f>SUM(G28:L28)</f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7"/>
    </row>
    <row r="29" spans="1:14">
      <c r="A29" s="29" t="s">
        <v>19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7"/>
    </row>
    <row r="30" spans="1:14" ht="30" customHeight="1">
      <c r="A30" s="32">
        <v>2</v>
      </c>
      <c r="B30" s="39" t="s">
        <v>22</v>
      </c>
      <c r="C30" s="32" t="s">
        <v>36</v>
      </c>
      <c r="D30" s="5" t="s">
        <v>11</v>
      </c>
      <c r="E30" s="5" t="s">
        <v>39</v>
      </c>
      <c r="F30" s="9">
        <f t="shared" ref="F30:L30" si="10">SUM(F31:F33)</f>
        <v>10901.573000000002</v>
      </c>
      <c r="G30" s="9">
        <f t="shared" si="10"/>
        <v>3870.6250000000005</v>
      </c>
      <c r="H30" s="9">
        <f t="shared" si="10"/>
        <v>3552.2109999999993</v>
      </c>
      <c r="I30" s="9">
        <f t="shared" si="10"/>
        <v>3478.7370000000001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7"/>
    </row>
    <row r="31" spans="1:14" ht="36" customHeight="1">
      <c r="A31" s="40"/>
      <c r="B31" s="40"/>
      <c r="C31" s="40"/>
      <c r="D31" s="21" t="s">
        <v>78</v>
      </c>
      <c r="E31" s="3"/>
      <c r="F31" s="10">
        <f>SUM(G31:L31)</f>
        <v>1125.673</v>
      </c>
      <c r="G31" s="10">
        <f t="shared" ref="G31:L33" si="11">G35</f>
        <v>774.125</v>
      </c>
      <c r="H31" s="10">
        <f t="shared" si="11"/>
        <v>177.61099999999999</v>
      </c>
      <c r="I31" s="10">
        <f t="shared" si="11"/>
        <v>173.93700000000001</v>
      </c>
      <c r="J31" s="10">
        <f t="shared" si="11"/>
        <v>0</v>
      </c>
      <c r="K31" s="10">
        <f t="shared" si="11"/>
        <v>0</v>
      </c>
      <c r="L31" s="10">
        <f t="shared" si="11"/>
        <v>0</v>
      </c>
      <c r="M31" s="7"/>
    </row>
    <row r="32" spans="1:14" ht="54" customHeight="1">
      <c r="A32" s="40"/>
      <c r="B32" s="40"/>
      <c r="C32" s="40"/>
      <c r="D32" s="21" t="s">
        <v>79</v>
      </c>
      <c r="E32" s="3"/>
      <c r="F32" s="10">
        <f>SUM(G32:L32)</f>
        <v>9775.9000000000015</v>
      </c>
      <c r="G32" s="10">
        <f t="shared" si="11"/>
        <v>3096.5000000000005</v>
      </c>
      <c r="H32" s="10">
        <f t="shared" si="11"/>
        <v>3374.5999999999995</v>
      </c>
      <c r="I32" s="10">
        <f t="shared" si="11"/>
        <v>3304.8</v>
      </c>
      <c r="J32" s="10">
        <f t="shared" si="11"/>
        <v>0</v>
      </c>
      <c r="K32" s="10">
        <f t="shared" si="11"/>
        <v>0</v>
      </c>
      <c r="L32" s="10">
        <f t="shared" si="11"/>
        <v>0</v>
      </c>
      <c r="M32" s="7"/>
      <c r="N32" s="41"/>
    </row>
    <row r="33" spans="1:14" ht="45" hidden="1">
      <c r="A33" s="33"/>
      <c r="B33" s="33"/>
      <c r="C33" s="33"/>
      <c r="D33" s="3" t="s">
        <v>12</v>
      </c>
      <c r="E33" s="3"/>
      <c r="F33" s="10">
        <f>SUM(G33:L33)</f>
        <v>0</v>
      </c>
      <c r="G33" s="10">
        <f t="shared" si="11"/>
        <v>0</v>
      </c>
      <c r="H33" s="10">
        <f t="shared" si="11"/>
        <v>0</v>
      </c>
      <c r="I33" s="10">
        <f t="shared" si="11"/>
        <v>0</v>
      </c>
      <c r="J33" s="10">
        <f t="shared" si="11"/>
        <v>0</v>
      </c>
      <c r="K33" s="10">
        <f t="shared" si="11"/>
        <v>0</v>
      </c>
      <c r="L33" s="10">
        <f t="shared" si="11"/>
        <v>0</v>
      </c>
      <c r="M33" s="7"/>
      <c r="N33" s="41"/>
    </row>
    <row r="34" spans="1:14" ht="25.5" customHeight="1">
      <c r="A34" s="42" t="s">
        <v>21</v>
      </c>
      <c r="B34" s="32" t="s">
        <v>37</v>
      </c>
      <c r="C34" s="32" t="s">
        <v>36</v>
      </c>
      <c r="D34" s="5" t="s">
        <v>11</v>
      </c>
      <c r="E34" s="18" t="s">
        <v>40</v>
      </c>
      <c r="F34" s="6">
        <f t="shared" ref="F34:L34" si="12">SUM(F35:F37)</f>
        <v>10901.573000000002</v>
      </c>
      <c r="G34" s="6">
        <f t="shared" si="12"/>
        <v>3870.6250000000005</v>
      </c>
      <c r="H34" s="6">
        <f t="shared" si="12"/>
        <v>3552.2109999999993</v>
      </c>
      <c r="I34" s="6">
        <f t="shared" si="12"/>
        <v>3478.7370000000001</v>
      </c>
      <c r="J34" s="6">
        <f t="shared" si="12"/>
        <v>0</v>
      </c>
      <c r="K34" s="6">
        <f t="shared" si="12"/>
        <v>0</v>
      </c>
      <c r="L34" s="6">
        <f t="shared" si="12"/>
        <v>0</v>
      </c>
      <c r="M34" s="7"/>
      <c r="N34" s="41"/>
    </row>
    <row r="35" spans="1:14" ht="50.25" customHeight="1">
      <c r="A35" s="43"/>
      <c r="B35" s="40"/>
      <c r="C35" s="40"/>
      <c r="D35" s="21" t="s">
        <v>78</v>
      </c>
      <c r="E35" s="3" t="s">
        <v>40</v>
      </c>
      <c r="F35" s="8">
        <f>SUM(G35:L35)</f>
        <v>1125.673</v>
      </c>
      <c r="G35" s="8">
        <f>240.953+533.172</f>
        <v>774.125</v>
      </c>
      <c r="H35" s="8">
        <f>226.916-49.305</f>
        <v>177.61099999999999</v>
      </c>
      <c r="I35" s="8">
        <v>173.93700000000001</v>
      </c>
      <c r="J35" s="8">
        <v>0</v>
      </c>
      <c r="K35" s="8">
        <v>0</v>
      </c>
      <c r="L35" s="8">
        <v>0</v>
      </c>
      <c r="M35" s="7"/>
      <c r="N35" s="41"/>
    </row>
    <row r="36" spans="1:14" ht="72.75" customHeight="1">
      <c r="A36" s="43"/>
      <c r="B36" s="40"/>
      <c r="C36" s="40"/>
      <c r="D36" s="21" t="s">
        <v>79</v>
      </c>
      <c r="E36" s="3" t="s">
        <v>40</v>
      </c>
      <c r="F36" s="8">
        <f>SUM(G36:L36)</f>
        <v>9775.9000000000015</v>
      </c>
      <c r="G36" s="8">
        <f>4578.1-1481.6</f>
        <v>3096.5000000000005</v>
      </c>
      <c r="H36" s="8">
        <f>4311.4-936.8</f>
        <v>3374.5999999999995</v>
      </c>
      <c r="I36" s="8">
        <v>3304.8</v>
      </c>
      <c r="J36" s="8">
        <v>0</v>
      </c>
      <c r="K36" s="8">
        <v>0</v>
      </c>
      <c r="L36" s="8">
        <v>0</v>
      </c>
      <c r="M36" s="7"/>
    </row>
    <row r="37" spans="1:14" ht="45" hidden="1">
      <c r="A37" s="44"/>
      <c r="B37" s="33"/>
      <c r="C37" s="33"/>
      <c r="D37" s="3" t="s">
        <v>12</v>
      </c>
      <c r="E37" s="3"/>
      <c r="F37" s="8">
        <f>SUM(G37:L37)</f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7"/>
    </row>
    <row r="38" spans="1:14" ht="30" customHeight="1">
      <c r="A38" s="32">
        <v>3</v>
      </c>
      <c r="B38" s="39" t="s">
        <v>20</v>
      </c>
      <c r="C38" s="32" t="s">
        <v>36</v>
      </c>
      <c r="D38" s="5" t="s">
        <v>11</v>
      </c>
      <c r="E38" s="5" t="s">
        <v>41</v>
      </c>
      <c r="F38" s="9">
        <f t="shared" ref="F38:L38" si="13">SUM(F39:F41)</f>
        <v>1110.75</v>
      </c>
      <c r="G38" s="9">
        <f t="shared" si="13"/>
        <v>346</v>
      </c>
      <c r="H38" s="9">
        <f t="shared" si="13"/>
        <v>371.125</v>
      </c>
      <c r="I38" s="9">
        <f t="shared" si="13"/>
        <v>393.625</v>
      </c>
      <c r="J38" s="9">
        <f t="shared" si="13"/>
        <v>0</v>
      </c>
      <c r="K38" s="9">
        <f t="shared" si="13"/>
        <v>0</v>
      </c>
      <c r="L38" s="9">
        <f t="shared" si="13"/>
        <v>0</v>
      </c>
      <c r="M38" s="7"/>
    </row>
    <row r="39" spans="1:14" ht="50.25" customHeight="1">
      <c r="A39" s="40"/>
      <c r="B39" s="40"/>
      <c r="C39" s="40"/>
      <c r="D39" s="21" t="s">
        <v>78</v>
      </c>
      <c r="E39" s="3"/>
      <c r="F39" s="10">
        <f>SUM(G39:L39)</f>
        <v>222.15</v>
      </c>
      <c r="G39" s="10">
        <f t="shared" ref="G39:L41" si="14">G43</f>
        <v>69.2</v>
      </c>
      <c r="H39" s="10">
        <f t="shared" si="14"/>
        <v>74.224999999999994</v>
      </c>
      <c r="I39" s="10">
        <f t="shared" si="14"/>
        <v>78.724999999999994</v>
      </c>
      <c r="J39" s="10">
        <f t="shared" si="14"/>
        <v>0</v>
      </c>
      <c r="K39" s="10">
        <f t="shared" si="14"/>
        <v>0</v>
      </c>
      <c r="L39" s="10">
        <f t="shared" si="14"/>
        <v>0</v>
      </c>
      <c r="M39" s="7"/>
    </row>
    <row r="40" spans="1:14" ht="47.25" customHeight="1">
      <c r="A40" s="40"/>
      <c r="B40" s="40"/>
      <c r="C40" s="40"/>
      <c r="D40" s="21" t="s">
        <v>79</v>
      </c>
      <c r="E40" s="3"/>
      <c r="F40" s="10">
        <f>SUM(G40:L40)</f>
        <v>888.6</v>
      </c>
      <c r="G40" s="10">
        <f t="shared" si="14"/>
        <v>276.8</v>
      </c>
      <c r="H40" s="10">
        <f t="shared" si="14"/>
        <v>296.89999999999998</v>
      </c>
      <c r="I40" s="10">
        <f t="shared" si="14"/>
        <v>314.89999999999998</v>
      </c>
      <c r="J40" s="10">
        <f t="shared" si="14"/>
        <v>0</v>
      </c>
      <c r="K40" s="10">
        <f t="shared" si="14"/>
        <v>0</v>
      </c>
      <c r="L40" s="10">
        <f t="shared" si="14"/>
        <v>0</v>
      </c>
      <c r="M40" s="7"/>
    </row>
    <row r="41" spans="1:14" ht="45" hidden="1">
      <c r="A41" s="33"/>
      <c r="B41" s="33"/>
      <c r="C41" s="33"/>
      <c r="D41" s="3" t="s">
        <v>12</v>
      </c>
      <c r="E41" s="3"/>
      <c r="F41" s="10">
        <f>SUM(G41:L41)</f>
        <v>0</v>
      </c>
      <c r="G41" s="10">
        <f t="shared" si="14"/>
        <v>0</v>
      </c>
      <c r="H41" s="10">
        <f t="shared" si="14"/>
        <v>0</v>
      </c>
      <c r="I41" s="10">
        <f t="shared" si="14"/>
        <v>0</v>
      </c>
      <c r="J41" s="10">
        <f t="shared" si="14"/>
        <v>0</v>
      </c>
      <c r="K41" s="10">
        <f t="shared" si="14"/>
        <v>0</v>
      </c>
      <c r="L41" s="10">
        <f t="shared" si="14"/>
        <v>0</v>
      </c>
      <c r="M41" s="7"/>
    </row>
    <row r="42" spans="1:14" ht="25.5" customHeight="1">
      <c r="A42" s="42" t="s">
        <v>23</v>
      </c>
      <c r="B42" s="32" t="s">
        <v>38</v>
      </c>
      <c r="C42" s="32" t="s">
        <v>36</v>
      </c>
      <c r="D42" s="5" t="s">
        <v>11</v>
      </c>
      <c r="E42" s="5" t="s">
        <v>42</v>
      </c>
      <c r="F42" s="6">
        <f t="shared" ref="F42:L42" si="15">SUM(F43:F45)</f>
        <v>1110.75</v>
      </c>
      <c r="G42" s="6">
        <f t="shared" si="15"/>
        <v>346</v>
      </c>
      <c r="H42" s="6">
        <f t="shared" si="15"/>
        <v>371.125</v>
      </c>
      <c r="I42" s="6">
        <f t="shared" si="15"/>
        <v>393.625</v>
      </c>
      <c r="J42" s="6">
        <f t="shared" si="15"/>
        <v>0</v>
      </c>
      <c r="K42" s="6">
        <f t="shared" si="15"/>
        <v>0</v>
      </c>
      <c r="L42" s="6">
        <f t="shared" si="15"/>
        <v>0</v>
      </c>
      <c r="M42" s="7"/>
    </row>
    <row r="43" spans="1:14" ht="28.5" customHeight="1">
      <c r="A43" s="43"/>
      <c r="B43" s="40"/>
      <c r="C43" s="40"/>
      <c r="D43" s="21" t="s">
        <v>78</v>
      </c>
      <c r="E43" s="3" t="s">
        <v>42</v>
      </c>
      <c r="F43" s="8">
        <f>SUM(G43:L43)</f>
        <v>222.15</v>
      </c>
      <c r="G43" s="8">
        <f>78.325-9.125</f>
        <v>69.2</v>
      </c>
      <c r="H43" s="8">
        <f>79.175-4.95</f>
        <v>74.224999999999994</v>
      </c>
      <c r="I43" s="8">
        <v>78.724999999999994</v>
      </c>
      <c r="J43" s="8">
        <v>0</v>
      </c>
      <c r="K43" s="8">
        <v>0</v>
      </c>
      <c r="L43" s="8">
        <v>0</v>
      </c>
      <c r="M43" s="7"/>
    </row>
    <row r="44" spans="1:14" ht="90.75" customHeight="1">
      <c r="A44" s="43"/>
      <c r="B44" s="40"/>
      <c r="C44" s="40"/>
      <c r="D44" s="21" t="s">
        <v>79</v>
      </c>
      <c r="E44" s="3" t="s">
        <v>42</v>
      </c>
      <c r="F44" s="8">
        <f>SUM(G44:L44)</f>
        <v>888.6</v>
      </c>
      <c r="G44" s="8">
        <f>313.3-36.5</f>
        <v>276.8</v>
      </c>
      <c r="H44" s="8">
        <f>316.7-19.8</f>
        <v>296.89999999999998</v>
      </c>
      <c r="I44" s="8">
        <f>314.9</f>
        <v>314.89999999999998</v>
      </c>
      <c r="J44" s="8">
        <v>0</v>
      </c>
      <c r="K44" s="8">
        <v>0</v>
      </c>
      <c r="L44" s="8">
        <v>0</v>
      </c>
      <c r="M44" s="7"/>
    </row>
    <row r="45" spans="1:14" ht="110.25" hidden="1" customHeight="1">
      <c r="A45" s="44"/>
      <c r="B45" s="33"/>
      <c r="C45" s="33"/>
      <c r="D45" s="3" t="s">
        <v>12</v>
      </c>
      <c r="E45" s="3"/>
      <c r="F45" s="8">
        <f>SUM(G45:L45)</f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7"/>
    </row>
    <row r="46" spans="1:14" ht="30" customHeight="1">
      <c r="A46" s="32">
        <v>4</v>
      </c>
      <c r="B46" s="39" t="s">
        <v>43</v>
      </c>
      <c r="C46" s="32" t="s">
        <v>36</v>
      </c>
      <c r="D46" s="5" t="s">
        <v>11</v>
      </c>
      <c r="E46" s="18" t="s">
        <v>80</v>
      </c>
      <c r="F46" s="9">
        <f t="shared" ref="F46" si="16">SUM(F47:F49)</f>
        <v>3243.3987700000002</v>
      </c>
      <c r="G46" s="9">
        <f t="shared" ref="G46" si="17">SUM(G47:G49)</f>
        <v>3243.3987700000002</v>
      </c>
      <c r="H46" s="9">
        <f t="shared" ref="H46" si="18">SUM(H47:H49)</f>
        <v>0</v>
      </c>
      <c r="I46" s="9">
        <f t="shared" ref="I46" si="19">SUM(I47:I49)</f>
        <v>0</v>
      </c>
      <c r="J46" s="9">
        <f t="shared" ref="J46" si="20">SUM(J47:J49)</f>
        <v>0</v>
      </c>
      <c r="K46" s="9">
        <f t="shared" ref="K46" si="21">SUM(K47:K49)</f>
        <v>0</v>
      </c>
      <c r="L46" s="9">
        <f t="shared" ref="L46" si="22">SUM(L47:L49)</f>
        <v>0</v>
      </c>
      <c r="M46" s="7"/>
    </row>
    <row r="47" spans="1:14" ht="42.75" customHeight="1">
      <c r="A47" s="40"/>
      <c r="B47" s="40"/>
      <c r="C47" s="40"/>
      <c r="D47" s="20" t="s">
        <v>78</v>
      </c>
      <c r="E47" s="3"/>
      <c r="F47" s="10">
        <f>SUM(G47:L47)</f>
        <v>522.18577000000005</v>
      </c>
      <c r="G47" s="10">
        <f>G52+G57</f>
        <v>522.18577000000005</v>
      </c>
      <c r="H47" s="10">
        <f t="shared" ref="H47:L47" si="23">H52</f>
        <v>0</v>
      </c>
      <c r="I47" s="10">
        <f t="shared" si="23"/>
        <v>0</v>
      </c>
      <c r="J47" s="10">
        <f t="shared" si="23"/>
        <v>0</v>
      </c>
      <c r="K47" s="10">
        <f t="shared" si="23"/>
        <v>0</v>
      </c>
      <c r="L47" s="10">
        <f t="shared" si="23"/>
        <v>0</v>
      </c>
      <c r="M47" s="7"/>
    </row>
    <row r="48" spans="1:14" ht="30">
      <c r="A48" s="40"/>
      <c r="B48" s="40"/>
      <c r="C48" s="40"/>
      <c r="D48" s="3" t="s">
        <v>90</v>
      </c>
      <c r="E48" s="3"/>
      <c r="F48" s="10">
        <f>SUM(G48:L48)</f>
        <v>2221.7510000000002</v>
      </c>
      <c r="G48" s="10">
        <f>G53+G58</f>
        <v>2221.7510000000002</v>
      </c>
      <c r="H48" s="10">
        <f t="shared" ref="H48:L48" si="24">H53</f>
        <v>0</v>
      </c>
      <c r="I48" s="10">
        <f t="shared" si="24"/>
        <v>0</v>
      </c>
      <c r="J48" s="10">
        <f t="shared" si="24"/>
        <v>0</v>
      </c>
      <c r="K48" s="10">
        <f t="shared" si="24"/>
        <v>0</v>
      </c>
      <c r="L48" s="10">
        <f t="shared" si="24"/>
        <v>0</v>
      </c>
      <c r="M48" s="7"/>
      <c r="N48" s="41"/>
    </row>
    <row r="49" spans="1:14" ht="45">
      <c r="A49" s="33"/>
      <c r="B49" s="33"/>
      <c r="C49" s="33"/>
      <c r="D49" s="19" t="s">
        <v>12</v>
      </c>
      <c r="E49" s="3"/>
      <c r="F49" s="10">
        <f>SUM(G49:L49)</f>
        <v>499.46199999999999</v>
      </c>
      <c r="G49" s="10">
        <f>G54+G59</f>
        <v>499.46199999999999</v>
      </c>
      <c r="H49" s="10">
        <f t="shared" ref="H49:L49" si="25">H54</f>
        <v>0</v>
      </c>
      <c r="I49" s="10">
        <f t="shared" si="25"/>
        <v>0</v>
      </c>
      <c r="J49" s="10">
        <f t="shared" si="25"/>
        <v>0</v>
      </c>
      <c r="K49" s="10">
        <f t="shared" si="25"/>
        <v>0</v>
      </c>
      <c r="L49" s="10">
        <f t="shared" si="25"/>
        <v>0</v>
      </c>
      <c r="M49" s="7"/>
      <c r="N49" s="41"/>
    </row>
    <row r="50" spans="1:14" ht="32.25" customHeight="1">
      <c r="A50" s="45" t="s">
        <v>45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7"/>
      <c r="M50" s="7"/>
      <c r="N50" s="41"/>
    </row>
    <row r="51" spans="1:14" ht="25.5" customHeight="1">
      <c r="A51" s="42" t="s">
        <v>26</v>
      </c>
      <c r="B51" s="39" t="s">
        <v>87</v>
      </c>
      <c r="C51" s="32" t="s">
        <v>36</v>
      </c>
      <c r="D51" s="5" t="s">
        <v>11</v>
      </c>
      <c r="E51" s="18" t="s">
        <v>80</v>
      </c>
      <c r="F51" s="6">
        <f t="shared" ref="F51" si="26">SUM(F52:F54)</f>
        <v>1762.1004800000001</v>
      </c>
      <c r="G51" s="6">
        <f t="shared" ref="G51" si="27">SUM(G52:G54)</f>
        <v>1762.1004800000001</v>
      </c>
      <c r="H51" s="6">
        <f t="shared" ref="H51" si="28">SUM(H52:H54)</f>
        <v>0</v>
      </c>
      <c r="I51" s="6">
        <f t="shared" ref="I51" si="29">SUM(I52:I54)</f>
        <v>0</v>
      </c>
      <c r="J51" s="6">
        <f t="shared" ref="J51" si="30">SUM(J52:J54)</f>
        <v>0</v>
      </c>
      <c r="K51" s="6">
        <f t="shared" ref="K51" si="31">SUM(K52:K54)</f>
        <v>0</v>
      </c>
      <c r="L51" s="6">
        <f t="shared" ref="L51" si="32">SUM(L52:L54)</f>
        <v>0</v>
      </c>
      <c r="M51" s="7"/>
      <c r="N51" s="41"/>
    </row>
    <row r="52" spans="1:14" ht="50.25" customHeight="1">
      <c r="A52" s="43"/>
      <c r="B52" s="40"/>
      <c r="C52" s="40"/>
      <c r="D52" s="20" t="s">
        <v>78</v>
      </c>
      <c r="E52" s="17" t="s">
        <v>47</v>
      </c>
      <c r="F52" s="8">
        <f>SUM(G52:L52)</f>
        <v>283.69648000000001</v>
      </c>
      <c r="G52" s="8">
        <v>283.69648000000001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7"/>
      <c r="N52" s="41"/>
    </row>
    <row r="53" spans="1:14" ht="72.75" customHeight="1">
      <c r="A53" s="43"/>
      <c r="B53" s="40"/>
      <c r="C53" s="40"/>
      <c r="D53" s="3" t="s">
        <v>90</v>
      </c>
      <c r="E53" s="25" t="s">
        <v>47</v>
      </c>
      <c r="F53" s="8">
        <f>SUM(G53:L53)</f>
        <v>1192.942</v>
      </c>
      <c r="G53" s="8">
        <v>1192.942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7"/>
    </row>
    <row r="54" spans="1:14" ht="45">
      <c r="A54" s="44"/>
      <c r="B54" s="33"/>
      <c r="C54" s="33"/>
      <c r="D54" s="3" t="s">
        <v>12</v>
      </c>
      <c r="E54" s="17" t="s">
        <v>47</v>
      </c>
      <c r="F54" s="8">
        <f>SUM(G54:L54)</f>
        <v>285.46199999999999</v>
      </c>
      <c r="G54" s="8">
        <v>285.46199999999999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7"/>
    </row>
    <row r="55" spans="1:14" ht="33.75" customHeight="1">
      <c r="A55" s="50" t="s">
        <v>46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2"/>
      <c r="M55" s="7"/>
    </row>
    <row r="56" spans="1:14" ht="30" customHeight="1">
      <c r="A56" s="32" t="s">
        <v>44</v>
      </c>
      <c r="B56" s="39" t="s">
        <v>87</v>
      </c>
      <c r="C56" s="32" t="s">
        <v>36</v>
      </c>
      <c r="D56" s="5" t="s">
        <v>11</v>
      </c>
      <c r="E56" s="18" t="s">
        <v>80</v>
      </c>
      <c r="F56" s="9">
        <f t="shared" ref="F56" si="33">SUM(F57:F59)</f>
        <v>1481.29829</v>
      </c>
      <c r="G56" s="9">
        <f t="shared" ref="G56" si="34">SUM(G57:G59)</f>
        <v>1481.29829</v>
      </c>
      <c r="H56" s="9">
        <f t="shared" ref="H56" si="35">SUM(H57:H59)</f>
        <v>0</v>
      </c>
      <c r="I56" s="9">
        <f t="shared" ref="I56" si="36">SUM(I57:I59)</f>
        <v>0</v>
      </c>
      <c r="J56" s="9">
        <f t="shared" ref="J56" si="37">SUM(J57:J59)</f>
        <v>0</v>
      </c>
      <c r="K56" s="9">
        <f t="shared" ref="K56" si="38">SUM(K57:K59)</f>
        <v>0</v>
      </c>
      <c r="L56" s="9">
        <f t="shared" ref="L56" si="39">SUM(L57:L59)</f>
        <v>0</v>
      </c>
      <c r="M56" s="7"/>
    </row>
    <row r="57" spans="1:14" ht="27.75" customHeight="1">
      <c r="A57" s="40"/>
      <c r="B57" s="40"/>
      <c r="C57" s="40"/>
      <c r="D57" s="3" t="s">
        <v>78</v>
      </c>
      <c r="E57" s="17" t="s">
        <v>47</v>
      </c>
      <c r="F57" s="10">
        <f>SUM(G57:L57)</f>
        <v>238.48929000000001</v>
      </c>
      <c r="G57" s="10">
        <v>238.48929000000001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7"/>
    </row>
    <row r="58" spans="1:14" ht="30">
      <c r="A58" s="40"/>
      <c r="B58" s="40"/>
      <c r="C58" s="40"/>
      <c r="D58" s="28" t="s">
        <v>90</v>
      </c>
      <c r="E58" s="17" t="s">
        <v>47</v>
      </c>
      <c r="F58" s="10">
        <f>SUM(G58:L58)</f>
        <v>1028.809</v>
      </c>
      <c r="G58" s="10">
        <v>1028.809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7"/>
    </row>
    <row r="59" spans="1:14" ht="45">
      <c r="A59" s="33"/>
      <c r="B59" s="33"/>
      <c r="C59" s="33"/>
      <c r="D59" s="3" t="s">
        <v>12</v>
      </c>
      <c r="E59" s="17" t="s">
        <v>47</v>
      </c>
      <c r="F59" s="10">
        <f>SUM(G59:L59)</f>
        <v>214</v>
      </c>
      <c r="G59" s="10">
        <v>214</v>
      </c>
      <c r="H59" s="10">
        <f t="shared" ref="H59:L59" si="40">H60</f>
        <v>0</v>
      </c>
      <c r="I59" s="10">
        <f t="shared" si="40"/>
        <v>0</v>
      </c>
      <c r="J59" s="10">
        <f t="shared" si="40"/>
        <v>0</v>
      </c>
      <c r="K59" s="10">
        <f t="shared" si="40"/>
        <v>0</v>
      </c>
      <c r="L59" s="10">
        <f t="shared" si="40"/>
        <v>0</v>
      </c>
      <c r="M59" s="7"/>
    </row>
    <row r="60" spans="1:14">
      <c r="A60" s="29" t="s">
        <v>24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1"/>
      <c r="M60" s="7"/>
    </row>
    <row r="61" spans="1:14" ht="30" customHeight="1">
      <c r="A61" s="39" t="s">
        <v>72</v>
      </c>
      <c r="B61" s="39" t="s">
        <v>25</v>
      </c>
      <c r="C61" s="32" t="s">
        <v>36</v>
      </c>
      <c r="D61" s="5" t="s">
        <v>11</v>
      </c>
      <c r="E61" s="18" t="s">
        <v>70</v>
      </c>
      <c r="F61" s="9">
        <f t="shared" ref="F61:L61" si="41">SUM(F62:F64)</f>
        <v>48</v>
      </c>
      <c r="G61" s="9">
        <f t="shared" si="41"/>
        <v>48</v>
      </c>
      <c r="H61" s="9">
        <f t="shared" si="41"/>
        <v>0</v>
      </c>
      <c r="I61" s="9">
        <f t="shared" si="41"/>
        <v>0</v>
      </c>
      <c r="J61" s="9">
        <f t="shared" si="41"/>
        <v>0</v>
      </c>
      <c r="K61" s="9">
        <f t="shared" si="41"/>
        <v>0</v>
      </c>
      <c r="L61" s="9">
        <f t="shared" si="41"/>
        <v>0</v>
      </c>
      <c r="M61" s="7"/>
    </row>
    <row r="62" spans="1:14" ht="30" hidden="1">
      <c r="A62" s="40"/>
      <c r="B62" s="40"/>
      <c r="C62" s="40"/>
      <c r="D62" s="3" t="s">
        <v>14</v>
      </c>
      <c r="E62" s="3"/>
      <c r="F62" s="10">
        <f>SUM(G62:L62)</f>
        <v>0</v>
      </c>
      <c r="G62" s="10">
        <f t="shared" ref="G62:L64" si="42">G66</f>
        <v>0</v>
      </c>
      <c r="H62" s="10">
        <f t="shared" si="42"/>
        <v>0</v>
      </c>
      <c r="I62" s="10">
        <f t="shared" si="42"/>
        <v>0</v>
      </c>
      <c r="J62" s="10">
        <f t="shared" si="42"/>
        <v>0</v>
      </c>
      <c r="K62" s="10">
        <f t="shared" si="42"/>
        <v>0</v>
      </c>
      <c r="L62" s="10">
        <f t="shared" si="42"/>
        <v>0</v>
      </c>
      <c r="M62" s="7"/>
    </row>
    <row r="63" spans="1:14" ht="30">
      <c r="A63" s="40"/>
      <c r="B63" s="40"/>
      <c r="C63" s="40"/>
      <c r="D63" s="20" t="s">
        <v>81</v>
      </c>
      <c r="E63" s="3"/>
      <c r="F63" s="10">
        <f>SUM(G63:L63)</f>
        <v>48</v>
      </c>
      <c r="G63" s="10">
        <f t="shared" si="42"/>
        <v>48</v>
      </c>
      <c r="H63" s="10">
        <f t="shared" si="42"/>
        <v>0</v>
      </c>
      <c r="I63" s="10">
        <f t="shared" si="42"/>
        <v>0</v>
      </c>
      <c r="J63" s="10">
        <f t="shared" si="42"/>
        <v>0</v>
      </c>
      <c r="K63" s="10">
        <f t="shared" si="42"/>
        <v>0</v>
      </c>
      <c r="L63" s="10">
        <f t="shared" si="42"/>
        <v>0</v>
      </c>
      <c r="M63" s="7"/>
    </row>
    <row r="64" spans="1:14" ht="45" hidden="1">
      <c r="A64" s="33"/>
      <c r="B64" s="33"/>
      <c r="C64" s="33"/>
      <c r="D64" s="3" t="s">
        <v>12</v>
      </c>
      <c r="E64" s="3"/>
      <c r="F64" s="10">
        <f>SUM(G64:L64)</f>
        <v>0</v>
      </c>
      <c r="G64" s="10">
        <f t="shared" si="42"/>
        <v>0</v>
      </c>
      <c r="H64" s="10">
        <f t="shared" si="42"/>
        <v>0</v>
      </c>
      <c r="I64" s="10">
        <f t="shared" si="42"/>
        <v>0</v>
      </c>
      <c r="J64" s="10">
        <f t="shared" si="42"/>
        <v>0</v>
      </c>
      <c r="K64" s="10">
        <f t="shared" si="42"/>
        <v>0</v>
      </c>
      <c r="L64" s="10">
        <f t="shared" si="42"/>
        <v>0</v>
      </c>
      <c r="M64" s="7"/>
    </row>
    <row r="65" spans="1:13" ht="25.5" customHeight="1">
      <c r="A65" s="70" t="s">
        <v>28</v>
      </c>
      <c r="B65" s="32" t="s">
        <v>50</v>
      </c>
      <c r="C65" s="32" t="s">
        <v>36</v>
      </c>
      <c r="D65" s="5" t="s">
        <v>11</v>
      </c>
      <c r="E65" s="18" t="s">
        <v>71</v>
      </c>
      <c r="F65" s="6">
        <f t="shared" ref="F65:L65" si="43">SUM(F66:F68)</f>
        <v>48</v>
      </c>
      <c r="G65" s="6">
        <f t="shared" si="43"/>
        <v>48</v>
      </c>
      <c r="H65" s="6">
        <f t="shared" si="43"/>
        <v>0</v>
      </c>
      <c r="I65" s="6">
        <f t="shared" si="43"/>
        <v>0</v>
      </c>
      <c r="J65" s="6">
        <f t="shared" si="43"/>
        <v>0</v>
      </c>
      <c r="K65" s="6">
        <f t="shared" si="43"/>
        <v>0</v>
      </c>
      <c r="L65" s="6">
        <f t="shared" si="43"/>
        <v>0</v>
      </c>
      <c r="M65" s="7"/>
    </row>
    <row r="66" spans="1:13" ht="28.5" hidden="1" customHeight="1">
      <c r="A66" s="43"/>
      <c r="B66" s="40"/>
      <c r="C66" s="40"/>
      <c r="D66" s="3" t="s">
        <v>14</v>
      </c>
      <c r="E66" s="3"/>
      <c r="F66" s="8">
        <f>SUM(G66:L66)</f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7"/>
    </row>
    <row r="67" spans="1:13" ht="115.5" customHeight="1">
      <c r="A67" s="43"/>
      <c r="B67" s="40"/>
      <c r="C67" s="40"/>
      <c r="D67" s="20" t="s">
        <v>81</v>
      </c>
      <c r="E67" s="12" t="s">
        <v>71</v>
      </c>
      <c r="F67" s="8">
        <f>SUM(G67:L67)</f>
        <v>48</v>
      </c>
      <c r="G67" s="8">
        <v>48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7"/>
    </row>
    <row r="68" spans="1:13" ht="88.5" hidden="1" customHeight="1">
      <c r="A68" s="44"/>
      <c r="B68" s="33"/>
      <c r="C68" s="33"/>
      <c r="D68" s="3" t="s">
        <v>12</v>
      </c>
      <c r="E68" s="3"/>
      <c r="F68" s="8">
        <f>SUM(G68:L68)</f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7"/>
    </row>
    <row r="69" spans="1:13" ht="30" hidden="1" customHeight="1">
      <c r="A69" s="43"/>
      <c r="B69" s="40"/>
      <c r="C69" s="40"/>
      <c r="D69" s="3" t="s">
        <v>27</v>
      </c>
      <c r="E69" s="3"/>
      <c r="F69" s="8">
        <f>SUM(G69:L69)</f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7"/>
    </row>
    <row r="70" spans="1:13" ht="88.5" hidden="1" customHeight="1">
      <c r="A70" s="44"/>
      <c r="B70" s="33"/>
      <c r="C70" s="33"/>
      <c r="D70" s="3" t="s">
        <v>12</v>
      </c>
      <c r="E70" s="3"/>
      <c r="F70" s="8">
        <f>SUM(G70:L70)</f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7"/>
    </row>
    <row r="71" spans="1:13" ht="37.5" customHeight="1">
      <c r="A71" s="32">
        <v>6</v>
      </c>
      <c r="B71" s="32" t="s">
        <v>29</v>
      </c>
      <c r="C71" s="32" t="s">
        <v>36</v>
      </c>
      <c r="D71" s="5" t="s">
        <v>11</v>
      </c>
      <c r="E71" s="5" t="s">
        <v>52</v>
      </c>
      <c r="F71" s="9">
        <f t="shared" ref="F71:L71" si="44">SUM(F72:F74)</f>
        <v>2150964.7140799998</v>
      </c>
      <c r="G71" s="9">
        <f>SUM(G72:G74)</f>
        <v>339016.26168</v>
      </c>
      <c r="H71" s="9">
        <f t="shared" si="44"/>
        <v>350286.23768000002</v>
      </c>
      <c r="I71" s="9">
        <f t="shared" si="44"/>
        <v>365601.92868000001</v>
      </c>
      <c r="J71" s="9">
        <f t="shared" si="44"/>
        <v>365353.42868000001</v>
      </c>
      <c r="K71" s="9">
        <f t="shared" si="44"/>
        <v>365353.42868000001</v>
      </c>
      <c r="L71" s="9">
        <f t="shared" si="44"/>
        <v>365353.42868000001</v>
      </c>
      <c r="M71" s="7"/>
    </row>
    <row r="72" spans="1:13" ht="39" customHeight="1">
      <c r="A72" s="40"/>
      <c r="B72" s="40"/>
      <c r="C72" s="40"/>
      <c r="D72" s="20" t="s">
        <v>78</v>
      </c>
      <c r="E72" s="3"/>
      <c r="F72" s="10">
        <f>G72+H72+I72+J72+K72+L72</f>
        <v>2150247.5140799996</v>
      </c>
      <c r="G72" s="10">
        <f>G75+G79+G83</f>
        <v>338786.46168000001</v>
      </c>
      <c r="H72" s="10">
        <f t="shared" ref="H72:L72" si="45">H75+H79+H83</f>
        <v>350047.33768</v>
      </c>
      <c r="I72" s="10">
        <f t="shared" si="45"/>
        <v>365353.42868000001</v>
      </c>
      <c r="J72" s="10">
        <f t="shared" si="45"/>
        <v>365353.42868000001</v>
      </c>
      <c r="K72" s="10">
        <f t="shared" si="45"/>
        <v>365353.42868000001</v>
      </c>
      <c r="L72" s="10">
        <f t="shared" si="45"/>
        <v>365353.42868000001</v>
      </c>
      <c r="M72" s="7"/>
    </row>
    <row r="73" spans="1:13" ht="70.5" customHeight="1">
      <c r="A73" s="40"/>
      <c r="B73" s="40"/>
      <c r="C73" s="40"/>
      <c r="D73" s="20" t="s">
        <v>81</v>
      </c>
      <c r="E73" s="3"/>
      <c r="F73" s="10">
        <f>G73+H73+I73+J73+K73+L73</f>
        <v>717.2</v>
      </c>
      <c r="G73" s="10">
        <f>G88</f>
        <v>229.8</v>
      </c>
      <c r="H73" s="10">
        <f t="shared" ref="H73:L73" si="46">H88</f>
        <v>238.89999999999998</v>
      </c>
      <c r="I73" s="10">
        <f t="shared" si="46"/>
        <v>248.5</v>
      </c>
      <c r="J73" s="10">
        <f t="shared" si="46"/>
        <v>0</v>
      </c>
      <c r="K73" s="10">
        <f t="shared" si="46"/>
        <v>0</v>
      </c>
      <c r="L73" s="10">
        <f t="shared" si="46"/>
        <v>0</v>
      </c>
      <c r="M73" s="7"/>
    </row>
    <row r="74" spans="1:13" ht="93" hidden="1" customHeight="1">
      <c r="A74" s="33"/>
      <c r="B74" s="33"/>
      <c r="C74" s="33"/>
      <c r="D74" s="3" t="s">
        <v>12</v>
      </c>
      <c r="E74" s="3"/>
      <c r="F74" s="10">
        <f>G74+H74+I74+J74+K74+L74</f>
        <v>0</v>
      </c>
      <c r="G74" s="10">
        <f t="shared" ref="G74:L74" si="47">G78+G82+G86</f>
        <v>0</v>
      </c>
      <c r="H74" s="10">
        <f t="shared" si="47"/>
        <v>0</v>
      </c>
      <c r="I74" s="10">
        <f t="shared" si="47"/>
        <v>0</v>
      </c>
      <c r="J74" s="10">
        <f t="shared" si="47"/>
        <v>0</v>
      </c>
      <c r="K74" s="10">
        <f t="shared" si="47"/>
        <v>0</v>
      </c>
      <c r="L74" s="10">
        <f t="shared" si="47"/>
        <v>0</v>
      </c>
      <c r="M74" s="7"/>
    </row>
    <row r="75" spans="1:13" ht="25.5" customHeight="1">
      <c r="A75" s="42" t="s">
        <v>30</v>
      </c>
      <c r="B75" s="32" t="s">
        <v>51</v>
      </c>
      <c r="C75" s="32" t="s">
        <v>36</v>
      </c>
      <c r="D75" s="5" t="s">
        <v>11</v>
      </c>
      <c r="E75" s="5" t="s">
        <v>53</v>
      </c>
      <c r="F75" s="6">
        <f t="shared" ref="F75:L75" si="48">SUM(F76:F78)</f>
        <v>1871810.09665</v>
      </c>
      <c r="G75" s="6">
        <f t="shared" si="48"/>
        <v>292354.79579</v>
      </c>
      <c r="H75" s="6">
        <f t="shared" si="48"/>
        <v>303696.56478000002</v>
      </c>
      <c r="I75" s="6">
        <f t="shared" si="48"/>
        <v>318939.68401999999</v>
      </c>
      <c r="J75" s="6">
        <f t="shared" si="48"/>
        <v>318939.68401999999</v>
      </c>
      <c r="K75" s="6">
        <f t="shared" si="48"/>
        <v>318939.68401999999</v>
      </c>
      <c r="L75" s="6">
        <f t="shared" si="48"/>
        <v>318939.68401999999</v>
      </c>
      <c r="M75" s="7"/>
    </row>
    <row r="76" spans="1:13" ht="145.5" customHeight="1">
      <c r="A76" s="43"/>
      <c r="B76" s="40"/>
      <c r="C76" s="40"/>
      <c r="D76" s="56" t="s">
        <v>78</v>
      </c>
      <c r="E76" s="3" t="s">
        <v>53</v>
      </c>
      <c r="F76" s="8">
        <f>SUM(G76:L76)</f>
        <v>1861131.6966500001</v>
      </c>
      <c r="G76" s="8">
        <f>291345.65979+1009.136-10678.4</f>
        <v>281676.39578999998</v>
      </c>
      <c r="H76" s="8">
        <v>303696.56478000002</v>
      </c>
      <c r="I76" s="8">
        <v>318939.68401999999</v>
      </c>
      <c r="J76" s="8">
        <v>318939.68401999999</v>
      </c>
      <c r="K76" s="8">
        <v>318939.68401999999</v>
      </c>
      <c r="L76" s="8">
        <v>318939.68401999999</v>
      </c>
      <c r="M76" s="7"/>
    </row>
    <row r="77" spans="1:13" ht="72" customHeight="1">
      <c r="A77" s="43"/>
      <c r="B77" s="40"/>
      <c r="C77" s="40"/>
      <c r="D77" s="57"/>
      <c r="E77" s="23" t="s">
        <v>89</v>
      </c>
      <c r="F77" s="8">
        <f>SUM(G77:L77)</f>
        <v>10678.4</v>
      </c>
      <c r="G77" s="8">
        <v>10678.4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7"/>
    </row>
    <row r="78" spans="1:13" ht="142.5" hidden="1" customHeight="1">
      <c r="A78" s="44"/>
      <c r="B78" s="33"/>
      <c r="C78" s="33"/>
      <c r="D78" s="3" t="s">
        <v>12</v>
      </c>
      <c r="E78" s="3"/>
      <c r="F78" s="8">
        <f>SUM(G78:L78)</f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7"/>
    </row>
    <row r="79" spans="1:13" ht="25.5" customHeight="1">
      <c r="A79" s="42" t="s">
        <v>31</v>
      </c>
      <c r="B79" s="32" t="s">
        <v>55</v>
      </c>
      <c r="C79" s="32" t="s">
        <v>36</v>
      </c>
      <c r="D79" s="5" t="s">
        <v>11</v>
      </c>
      <c r="E79" s="5" t="s">
        <v>54</v>
      </c>
      <c r="F79" s="6">
        <f t="shared" ref="F79:L79" si="49">SUM(F80:F82)</f>
        <v>70268.639289999992</v>
      </c>
      <c r="G79" s="6">
        <f t="shared" si="49"/>
        <v>11760.14546</v>
      </c>
      <c r="H79" s="6">
        <f t="shared" si="49"/>
        <v>11701.458790000001</v>
      </c>
      <c r="I79" s="6">
        <f t="shared" si="49"/>
        <v>11701.758760000001</v>
      </c>
      <c r="J79" s="6">
        <f t="shared" si="49"/>
        <v>11701.758760000001</v>
      </c>
      <c r="K79" s="6">
        <f t="shared" si="49"/>
        <v>11701.758760000001</v>
      </c>
      <c r="L79" s="6">
        <f t="shared" si="49"/>
        <v>11701.758760000001</v>
      </c>
      <c r="M79" s="7"/>
    </row>
    <row r="80" spans="1:13" ht="85.5" customHeight="1">
      <c r="A80" s="43"/>
      <c r="B80" s="40"/>
      <c r="C80" s="40"/>
      <c r="D80" s="20" t="s">
        <v>78</v>
      </c>
      <c r="E80" s="12" t="s">
        <v>54</v>
      </c>
      <c r="F80" s="8">
        <f>SUM(G80:L80)</f>
        <v>70268.639289999992</v>
      </c>
      <c r="G80" s="8">
        <v>11760.14546</v>
      </c>
      <c r="H80" s="8">
        <v>11701.458790000001</v>
      </c>
      <c r="I80" s="8">
        <v>11701.758760000001</v>
      </c>
      <c r="J80" s="8">
        <v>11701.758760000001</v>
      </c>
      <c r="K80" s="8">
        <v>11701.758760000001</v>
      </c>
      <c r="L80" s="8">
        <v>11701.758760000001</v>
      </c>
      <c r="M80" s="7"/>
    </row>
    <row r="81" spans="1:13" ht="30" hidden="1" customHeight="1">
      <c r="A81" s="43"/>
      <c r="B81" s="40"/>
      <c r="C81" s="40"/>
      <c r="D81" s="3" t="s">
        <v>27</v>
      </c>
      <c r="E81" s="3"/>
      <c r="F81" s="8">
        <f>SUM(G81:L81)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7"/>
    </row>
    <row r="82" spans="1:13" ht="88.5" hidden="1" customHeight="1">
      <c r="A82" s="44"/>
      <c r="B82" s="33"/>
      <c r="C82" s="33"/>
      <c r="D82" s="3" t="s">
        <v>12</v>
      </c>
      <c r="E82" s="3"/>
      <c r="F82" s="8">
        <f>SUM(G82:L82)</f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7"/>
    </row>
    <row r="83" spans="1:13" ht="25.5" customHeight="1">
      <c r="A83" s="42" t="s">
        <v>32</v>
      </c>
      <c r="B83" s="32" t="s">
        <v>56</v>
      </c>
      <c r="C83" s="32" t="s">
        <v>36</v>
      </c>
      <c r="D83" s="5" t="s">
        <v>11</v>
      </c>
      <c r="E83" s="5" t="s">
        <v>57</v>
      </c>
      <c r="F83" s="6">
        <f t="shared" ref="F83:L83" si="50">SUM(F84:F86)</f>
        <v>208168.77814000001</v>
      </c>
      <c r="G83" s="6">
        <f t="shared" si="50"/>
        <v>34671.520429999997</v>
      </c>
      <c r="H83" s="6">
        <f t="shared" si="50"/>
        <v>34649.314109999999</v>
      </c>
      <c r="I83" s="6">
        <f t="shared" si="50"/>
        <v>34711.9859</v>
      </c>
      <c r="J83" s="6">
        <f t="shared" si="50"/>
        <v>34711.9859</v>
      </c>
      <c r="K83" s="6">
        <f t="shared" si="50"/>
        <v>34711.9859</v>
      </c>
      <c r="L83" s="6">
        <f t="shared" si="50"/>
        <v>34711.9859</v>
      </c>
      <c r="M83" s="7"/>
    </row>
    <row r="84" spans="1:13" ht="46.5" customHeight="1">
      <c r="A84" s="43"/>
      <c r="B84" s="40"/>
      <c r="C84" s="40"/>
      <c r="D84" s="20" t="s">
        <v>78</v>
      </c>
      <c r="E84" s="17" t="s">
        <v>57</v>
      </c>
      <c r="F84" s="8">
        <f>SUM(G84:L84)</f>
        <v>208168.77814000001</v>
      </c>
      <c r="G84" s="8">
        <v>34671.520429999997</v>
      </c>
      <c r="H84" s="8">
        <v>34649.314109999999</v>
      </c>
      <c r="I84" s="8">
        <v>34711.9859</v>
      </c>
      <c r="J84" s="8">
        <v>34711.9859</v>
      </c>
      <c r="K84" s="8">
        <v>34711.9859</v>
      </c>
      <c r="L84" s="8">
        <v>34711.9859</v>
      </c>
      <c r="M84" s="7"/>
    </row>
    <row r="85" spans="1:13" ht="30" hidden="1" customHeight="1">
      <c r="A85" s="43"/>
      <c r="B85" s="40"/>
      <c r="C85" s="40"/>
      <c r="D85" s="3" t="s">
        <v>15</v>
      </c>
      <c r="E85" s="3"/>
      <c r="F85" s="8">
        <f>SUM(G85:L85)</f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7"/>
    </row>
    <row r="86" spans="1:13" ht="88.5" hidden="1" customHeight="1">
      <c r="A86" s="43"/>
      <c r="B86" s="40"/>
      <c r="C86" s="40"/>
      <c r="D86" s="3" t="s">
        <v>12</v>
      </c>
      <c r="E86" s="3"/>
      <c r="F86" s="8">
        <f>SUM(G86:L86)</f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7"/>
    </row>
    <row r="87" spans="1:13" ht="25.5" customHeight="1">
      <c r="A87" s="71" t="s">
        <v>58</v>
      </c>
      <c r="B87" s="73" t="s">
        <v>59</v>
      </c>
      <c r="C87" s="73" t="s">
        <v>36</v>
      </c>
      <c r="D87" s="16" t="s">
        <v>11</v>
      </c>
      <c r="E87" s="5" t="s">
        <v>60</v>
      </c>
      <c r="F87" s="6">
        <f>F88</f>
        <v>717.2</v>
      </c>
      <c r="G87" s="6">
        <f>G88</f>
        <v>229.8</v>
      </c>
      <c r="H87" s="6">
        <f t="shared" ref="H87:L87" si="51">H88</f>
        <v>238.89999999999998</v>
      </c>
      <c r="I87" s="6">
        <f t="shared" si="51"/>
        <v>248.5</v>
      </c>
      <c r="J87" s="6">
        <f t="shared" si="51"/>
        <v>0</v>
      </c>
      <c r="K87" s="6">
        <f t="shared" si="51"/>
        <v>0</v>
      </c>
      <c r="L87" s="6">
        <f t="shared" si="51"/>
        <v>0</v>
      </c>
      <c r="M87" s="7"/>
    </row>
    <row r="88" spans="1:13" ht="157.5" customHeight="1">
      <c r="A88" s="72"/>
      <c r="B88" s="74"/>
      <c r="C88" s="74"/>
      <c r="D88" s="20" t="s">
        <v>81</v>
      </c>
      <c r="E88" s="12" t="s">
        <v>60</v>
      </c>
      <c r="F88" s="8">
        <f>SUM(G88:L88)</f>
        <v>717.2</v>
      </c>
      <c r="G88" s="8">
        <f>231.9-2.1</f>
        <v>229.8</v>
      </c>
      <c r="H88" s="8">
        <f>241.2-2.3</f>
        <v>238.89999999999998</v>
      </c>
      <c r="I88" s="8">
        <f>250.9-2.4</f>
        <v>248.5</v>
      </c>
      <c r="J88" s="8">
        <v>0</v>
      </c>
      <c r="K88" s="8">
        <v>0</v>
      </c>
      <c r="L88" s="8">
        <v>0</v>
      </c>
      <c r="M88" s="7"/>
    </row>
    <row r="89" spans="1:13" ht="30" customHeight="1">
      <c r="A89" s="66" t="s">
        <v>48</v>
      </c>
      <c r="B89" s="54" t="s">
        <v>49</v>
      </c>
      <c r="C89" s="54" t="s">
        <v>36</v>
      </c>
      <c r="D89" s="16" t="s">
        <v>11</v>
      </c>
      <c r="E89" s="18" t="s">
        <v>63</v>
      </c>
      <c r="F89" s="9">
        <f>F90+F91</f>
        <v>1455.125</v>
      </c>
      <c r="G89" s="9">
        <f>G90+G91</f>
        <v>1455.125</v>
      </c>
      <c r="H89" s="9">
        <f t="shared" ref="H89:L89" si="52">H90+H91</f>
        <v>0</v>
      </c>
      <c r="I89" s="9">
        <f t="shared" si="52"/>
        <v>0</v>
      </c>
      <c r="J89" s="9">
        <f t="shared" si="52"/>
        <v>0</v>
      </c>
      <c r="K89" s="9">
        <f t="shared" si="52"/>
        <v>0</v>
      </c>
      <c r="L89" s="9">
        <f t="shared" si="52"/>
        <v>0</v>
      </c>
      <c r="M89" s="7"/>
    </row>
    <row r="90" spans="1:13" ht="36" customHeight="1">
      <c r="A90" s="64"/>
      <c r="B90" s="55"/>
      <c r="C90" s="55"/>
      <c r="D90" s="20" t="s">
        <v>78</v>
      </c>
      <c r="E90" s="12"/>
      <c r="F90" s="10">
        <f>G90+H90+I90+J90+K90+L90</f>
        <v>291.02499999999998</v>
      </c>
      <c r="G90" s="10">
        <f>G93</f>
        <v>291.02499999999998</v>
      </c>
      <c r="H90" s="10">
        <f t="shared" ref="H90:L91" si="53">H103+H107+H111</f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7"/>
    </row>
    <row r="91" spans="1:13" ht="70.5" customHeight="1">
      <c r="A91" s="65"/>
      <c r="B91" s="55"/>
      <c r="C91" s="55"/>
      <c r="D91" s="20" t="s">
        <v>81</v>
      </c>
      <c r="E91" s="17"/>
      <c r="F91" s="10">
        <f>G91+H91+I91+J91+K91+L91</f>
        <v>1164.0999999999999</v>
      </c>
      <c r="G91" s="10">
        <f>G94</f>
        <v>1164.0999999999999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7"/>
    </row>
    <row r="92" spans="1:13" ht="30" customHeight="1">
      <c r="A92" s="61" t="s">
        <v>61</v>
      </c>
      <c r="B92" s="54" t="s">
        <v>62</v>
      </c>
      <c r="C92" s="54" t="s">
        <v>36</v>
      </c>
      <c r="D92" s="16" t="s">
        <v>11</v>
      </c>
      <c r="E92" s="18" t="s">
        <v>63</v>
      </c>
      <c r="F92" s="9">
        <f>F93+F94</f>
        <v>1455.125</v>
      </c>
      <c r="G92" s="9">
        <f>G93+G94</f>
        <v>1455.125</v>
      </c>
      <c r="H92" s="9">
        <f t="shared" ref="H92:L92" si="54">H93+H94</f>
        <v>0</v>
      </c>
      <c r="I92" s="9">
        <f t="shared" si="54"/>
        <v>0</v>
      </c>
      <c r="J92" s="9">
        <f t="shared" si="54"/>
        <v>0</v>
      </c>
      <c r="K92" s="9">
        <f t="shared" si="54"/>
        <v>0</v>
      </c>
      <c r="L92" s="9">
        <f t="shared" si="54"/>
        <v>0</v>
      </c>
      <c r="M92" s="7"/>
    </row>
    <row r="93" spans="1:13" ht="31.5" customHeight="1">
      <c r="A93" s="62"/>
      <c r="B93" s="55"/>
      <c r="C93" s="55"/>
      <c r="D93" s="20" t="s">
        <v>78</v>
      </c>
      <c r="E93" s="12" t="s">
        <v>64</v>
      </c>
      <c r="F93" s="10">
        <f>G93+H93+I93+J93+K93+L93</f>
        <v>291.02499999999998</v>
      </c>
      <c r="G93" s="10">
        <v>291.02499999999998</v>
      </c>
      <c r="H93" s="10">
        <f t="shared" ref="H93:L94" si="55">H103+H107+H111</f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7"/>
    </row>
    <row r="94" spans="1:13" ht="70.5" customHeight="1">
      <c r="A94" s="62"/>
      <c r="B94" s="55"/>
      <c r="C94" s="55"/>
      <c r="D94" s="20" t="s">
        <v>81</v>
      </c>
      <c r="E94" s="24" t="s">
        <v>64</v>
      </c>
      <c r="F94" s="10">
        <f>G94+H94+I94+J94+K94+L94</f>
        <v>1164.0999999999999</v>
      </c>
      <c r="G94" s="10">
        <v>1164.0999999999999</v>
      </c>
      <c r="H94" s="10">
        <f t="shared" si="55"/>
        <v>0</v>
      </c>
      <c r="I94" s="10">
        <f t="shared" si="55"/>
        <v>0</v>
      </c>
      <c r="J94" s="10">
        <f t="shared" si="55"/>
        <v>0</v>
      </c>
      <c r="K94" s="10">
        <f t="shared" si="55"/>
        <v>0</v>
      </c>
      <c r="L94" s="10">
        <f t="shared" si="55"/>
        <v>0</v>
      </c>
      <c r="M94" s="7"/>
    </row>
    <row r="95" spans="1:13" ht="30" customHeight="1">
      <c r="A95" s="63" t="s">
        <v>66</v>
      </c>
      <c r="B95" s="54" t="s">
        <v>68</v>
      </c>
      <c r="C95" s="54" t="s">
        <v>75</v>
      </c>
      <c r="D95" s="16" t="s">
        <v>11</v>
      </c>
      <c r="E95" s="18" t="s">
        <v>35</v>
      </c>
      <c r="F95" s="9">
        <f>F96</f>
        <v>150</v>
      </c>
      <c r="G95" s="9">
        <f>G96</f>
        <v>0</v>
      </c>
      <c r="H95" s="9">
        <f t="shared" ref="H95:L95" si="56">H96</f>
        <v>0</v>
      </c>
      <c r="I95" s="9">
        <f t="shared" si="56"/>
        <v>0</v>
      </c>
      <c r="J95" s="9">
        <f t="shared" si="56"/>
        <v>50</v>
      </c>
      <c r="K95" s="9">
        <f t="shared" si="56"/>
        <v>50</v>
      </c>
      <c r="L95" s="9">
        <f t="shared" si="56"/>
        <v>50</v>
      </c>
      <c r="M95" s="7"/>
    </row>
    <row r="96" spans="1:13" ht="46.5" customHeight="1">
      <c r="A96" s="64"/>
      <c r="B96" s="55"/>
      <c r="C96" s="55"/>
      <c r="D96" s="20" t="s">
        <v>78</v>
      </c>
      <c r="E96" s="12"/>
      <c r="F96" s="10">
        <f>G96+H96+I96+J96+K96+L96</f>
        <v>150</v>
      </c>
      <c r="G96" s="10">
        <f>G99</f>
        <v>0</v>
      </c>
      <c r="H96" s="10">
        <f t="shared" ref="H96:L96" si="57">H99</f>
        <v>0</v>
      </c>
      <c r="I96" s="10">
        <f t="shared" si="57"/>
        <v>0</v>
      </c>
      <c r="J96" s="10">
        <f t="shared" si="57"/>
        <v>50</v>
      </c>
      <c r="K96" s="10">
        <f t="shared" si="57"/>
        <v>50</v>
      </c>
      <c r="L96" s="10">
        <f t="shared" si="57"/>
        <v>50</v>
      </c>
      <c r="M96" s="7"/>
    </row>
    <row r="97" spans="1:13" ht="70.5" hidden="1" customHeight="1">
      <c r="A97" s="65"/>
      <c r="B97" s="55"/>
      <c r="C97" s="55"/>
      <c r="D97" s="13" t="s">
        <v>15</v>
      </c>
      <c r="E97" s="17"/>
      <c r="F97" s="10">
        <f>G97+H97+I97+J97+K97+L97</f>
        <v>0</v>
      </c>
      <c r="G97" s="10">
        <f>G100</f>
        <v>0</v>
      </c>
      <c r="H97" s="10">
        <f>H110+H114+H118</f>
        <v>0</v>
      </c>
      <c r="I97" s="10">
        <f>I110+I114+I118</f>
        <v>0</v>
      </c>
      <c r="J97" s="10">
        <f>J110+J114+J118</f>
        <v>0</v>
      </c>
      <c r="K97" s="10">
        <f>K110+K114+K118</f>
        <v>0</v>
      </c>
      <c r="L97" s="10">
        <f>L110+L114+L118</f>
        <v>0</v>
      </c>
      <c r="M97" s="7"/>
    </row>
    <row r="98" spans="1:13" ht="30" customHeight="1">
      <c r="A98" s="59" t="s">
        <v>67</v>
      </c>
      <c r="B98" s="54" t="s">
        <v>69</v>
      </c>
      <c r="C98" s="54" t="s">
        <v>75</v>
      </c>
      <c r="D98" s="16" t="s">
        <v>11</v>
      </c>
      <c r="E98" s="18" t="s">
        <v>35</v>
      </c>
      <c r="F98" s="9">
        <f t="shared" ref="F98:L98" si="58">SUM(F99:F107)</f>
        <v>150</v>
      </c>
      <c r="G98" s="9">
        <f t="shared" si="58"/>
        <v>0</v>
      </c>
      <c r="H98" s="9">
        <f t="shared" si="58"/>
        <v>0</v>
      </c>
      <c r="I98" s="9">
        <f t="shared" si="58"/>
        <v>0</v>
      </c>
      <c r="J98" s="9">
        <f t="shared" si="58"/>
        <v>50</v>
      </c>
      <c r="K98" s="9">
        <f t="shared" si="58"/>
        <v>50</v>
      </c>
      <c r="L98" s="9">
        <f t="shared" si="58"/>
        <v>50</v>
      </c>
      <c r="M98" s="7"/>
    </row>
    <row r="99" spans="1:13" ht="71.25" customHeight="1">
      <c r="A99" s="60"/>
      <c r="B99" s="55"/>
      <c r="C99" s="55"/>
      <c r="D99" s="20" t="s">
        <v>78</v>
      </c>
      <c r="E99" s="12"/>
      <c r="F99" s="10">
        <f>G99+H99+I99+J99+K99+L99</f>
        <v>150</v>
      </c>
      <c r="G99" s="10">
        <v>0</v>
      </c>
      <c r="H99" s="10">
        <f>H109+H113+H117</f>
        <v>0</v>
      </c>
      <c r="I99" s="10">
        <f>I109+I113+I117</f>
        <v>0</v>
      </c>
      <c r="J99" s="10">
        <v>50</v>
      </c>
      <c r="K99" s="10">
        <v>50</v>
      </c>
      <c r="L99" s="10">
        <v>50</v>
      </c>
      <c r="M99" s="7"/>
    </row>
    <row r="100" spans="1:13" ht="70.5" hidden="1" customHeight="1">
      <c r="A100" s="60"/>
      <c r="B100" s="55"/>
      <c r="C100" s="55"/>
      <c r="D100" s="13" t="s">
        <v>15</v>
      </c>
      <c r="E100" s="17" t="s">
        <v>65</v>
      </c>
      <c r="F100" s="10">
        <f>G100+H100+I100+J100+K100+L100</f>
        <v>0</v>
      </c>
      <c r="G100" s="10">
        <v>0</v>
      </c>
      <c r="H100" s="10">
        <f>H110+H114+H118</f>
        <v>0</v>
      </c>
      <c r="I100" s="10">
        <f>I110+I114+I118</f>
        <v>0</v>
      </c>
      <c r="J100" s="10">
        <f>J110+J114+J118</f>
        <v>0</v>
      </c>
      <c r="K100" s="10">
        <f>K110+K114+K118</f>
        <v>0</v>
      </c>
      <c r="L100" s="10">
        <f>L110+L114+L118</f>
        <v>0</v>
      </c>
      <c r="M100" s="7"/>
    </row>
    <row r="101" spans="1:13">
      <c r="A101" s="7"/>
      <c r="B101" s="7"/>
      <c r="C101" s="7"/>
      <c r="D101" s="7"/>
      <c r="E101" s="14"/>
      <c r="F101" s="7"/>
      <c r="G101" s="7"/>
      <c r="H101" s="7"/>
      <c r="I101" s="7"/>
      <c r="J101" s="7"/>
      <c r="K101" s="7"/>
      <c r="L101" s="7"/>
      <c r="M101" s="7"/>
    </row>
    <row r="102" spans="1:13" ht="18.75">
      <c r="A102" s="7"/>
      <c r="B102" s="7"/>
      <c r="C102" s="7"/>
      <c r="D102" s="7"/>
      <c r="E102" s="14"/>
      <c r="F102" s="7"/>
      <c r="G102" s="7"/>
      <c r="H102" s="7"/>
      <c r="I102" s="7"/>
      <c r="J102" s="7"/>
      <c r="K102" s="7"/>
      <c r="L102" s="27" t="s">
        <v>92</v>
      </c>
      <c r="M102" s="7"/>
    </row>
    <row r="103" spans="1:13" ht="15" customHeight="1">
      <c r="A103" s="7"/>
      <c r="B103" s="7"/>
      <c r="C103" s="7"/>
      <c r="D103" s="58" t="s">
        <v>33</v>
      </c>
      <c r="E103" s="58"/>
      <c r="F103" s="58"/>
      <c r="G103" s="58"/>
      <c r="H103" s="58"/>
      <c r="I103" s="58"/>
      <c r="J103" s="58"/>
      <c r="K103" s="58"/>
      <c r="L103" s="7"/>
      <c r="M103" s="7"/>
    </row>
    <row r="104" spans="1:13">
      <c r="A104" s="7"/>
      <c r="B104" s="7"/>
      <c r="C104" s="7"/>
      <c r="D104" s="7"/>
      <c r="E104" s="11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11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11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11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11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11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11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11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11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11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11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11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11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11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11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11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11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11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11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11"/>
      <c r="F123" s="7"/>
      <c r="G123" s="7"/>
      <c r="H123" s="7"/>
      <c r="I123" s="7"/>
      <c r="J123" s="7"/>
      <c r="K123" s="7"/>
      <c r="L123" s="7"/>
      <c r="M123" s="7"/>
    </row>
  </sheetData>
  <mergeCells count="91">
    <mergeCell ref="A87:A88"/>
    <mergeCell ref="B87:B88"/>
    <mergeCell ref="C87:C88"/>
    <mergeCell ref="C75:C78"/>
    <mergeCell ref="A79:A82"/>
    <mergeCell ref="A75:A78"/>
    <mergeCell ref="B79:B82"/>
    <mergeCell ref="B75:B78"/>
    <mergeCell ref="A71:A74"/>
    <mergeCell ref="A69:A70"/>
    <mergeCell ref="B71:B74"/>
    <mergeCell ref="B69:B70"/>
    <mergeCell ref="G1:L1"/>
    <mergeCell ref="I3:L3"/>
    <mergeCell ref="A4:L4"/>
    <mergeCell ref="A5:L5"/>
    <mergeCell ref="F7:L7"/>
    <mergeCell ref="I2:L2"/>
    <mergeCell ref="B30:B33"/>
    <mergeCell ref="A30:A33"/>
    <mergeCell ref="A38:A41"/>
    <mergeCell ref="A60:L60"/>
    <mergeCell ref="A61:A64"/>
    <mergeCell ref="A65:A68"/>
    <mergeCell ref="D103:K103"/>
    <mergeCell ref="C83:C86"/>
    <mergeCell ref="B83:B86"/>
    <mergeCell ref="A83:A86"/>
    <mergeCell ref="C79:C82"/>
    <mergeCell ref="A98:A100"/>
    <mergeCell ref="B98:B100"/>
    <mergeCell ref="C98:C100"/>
    <mergeCell ref="A92:A94"/>
    <mergeCell ref="B92:B94"/>
    <mergeCell ref="C92:C94"/>
    <mergeCell ref="A95:A97"/>
    <mergeCell ref="B95:B97"/>
    <mergeCell ref="C95:C97"/>
    <mergeCell ref="A89:A91"/>
    <mergeCell ref="C89:C91"/>
    <mergeCell ref="B89:B91"/>
    <mergeCell ref="D76:D77"/>
    <mergeCell ref="C14:C17"/>
    <mergeCell ref="C21:C24"/>
    <mergeCell ref="B14:B17"/>
    <mergeCell ref="C65:C68"/>
    <mergeCell ref="C25:C28"/>
    <mergeCell ref="C61:C64"/>
    <mergeCell ref="C42:C45"/>
    <mergeCell ref="C34:C37"/>
    <mergeCell ref="C30:C33"/>
    <mergeCell ref="B65:B68"/>
    <mergeCell ref="B61:B64"/>
    <mergeCell ref="C69:C70"/>
    <mergeCell ref="C71:C74"/>
    <mergeCell ref="A14:A17"/>
    <mergeCell ref="B21:B24"/>
    <mergeCell ref="A21:A24"/>
    <mergeCell ref="B56:B59"/>
    <mergeCell ref="B18:B20"/>
    <mergeCell ref="A29:L29"/>
    <mergeCell ref="A56:A59"/>
    <mergeCell ref="C56:C59"/>
    <mergeCell ref="A55:L55"/>
    <mergeCell ref="C18:C20"/>
    <mergeCell ref="A18:A20"/>
    <mergeCell ref="A25:A28"/>
    <mergeCell ref="B25:B28"/>
    <mergeCell ref="N32:N35"/>
    <mergeCell ref="A46:A49"/>
    <mergeCell ref="B46:B49"/>
    <mergeCell ref="C46:C49"/>
    <mergeCell ref="N48:N52"/>
    <mergeCell ref="A51:A54"/>
    <mergeCell ref="B51:B54"/>
    <mergeCell ref="C51:C54"/>
    <mergeCell ref="A34:A37"/>
    <mergeCell ref="B34:B37"/>
    <mergeCell ref="B38:B41"/>
    <mergeCell ref="C38:C41"/>
    <mergeCell ref="A50:L50"/>
    <mergeCell ref="B42:B45"/>
    <mergeCell ref="A42:A45"/>
    <mergeCell ref="A13:L13"/>
    <mergeCell ref="E7:E8"/>
    <mergeCell ref="D7:D8"/>
    <mergeCell ref="C7:C8"/>
    <mergeCell ref="B7:B8"/>
    <mergeCell ref="A7:A8"/>
    <mergeCell ref="A9:B12"/>
    <mergeCell ref="C9:C12"/>
  </mergeCells>
  <pageMargins left="0.31496062992125984" right="0.19685039370078741" top="0.15748031496062992" bottom="0.19685039370078741" header="0.31496062992125984" footer="0.31496062992125984"/>
  <pageSetup paperSize="9" scale="51" orientation="landscape" r:id="rId1"/>
  <rowBreaks count="3" manualBreakCount="3">
    <brk id="27" max="12" man="1"/>
    <brk id="28" max="16383" man="1"/>
    <brk id="5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2025-03-25T09:40:07Z</cp:lastPrinted>
  <dcterms:created xsi:type="dcterms:W3CDTF">2024-12-18T09:36:08Z</dcterms:created>
  <dcterms:modified xsi:type="dcterms:W3CDTF">2025-04-18T07:51:20Z</dcterms:modified>
</cp:coreProperties>
</file>